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B137ADD8-EED8-4943-A087-C14CA4734231}" xr6:coauthVersionLast="47" xr6:coauthVersionMax="47" xr10:uidLastSave="{00000000-0000-0000-0000-000000000000}"/>
  <bookViews>
    <workbookView xWindow="-98" yWindow="-98" windowWidth="28996" windowHeight="17475" xr2:uid="{00000000-000D-0000-FFFF-FFFF00000000}"/>
  </bookViews>
  <sheets>
    <sheet name="Start Here" sheetId="1" r:id="rId1"/>
    <sheet name="Gradebook" sheetId="2" r:id="rId2"/>
    <sheet name="Learning Skills" sheetId="3" r:id="rId3"/>
    <sheet name="AI Comment Prompt" sheetId="4" r:id="rId4"/>
    <sheet name="AI Data" sheetId="5" r:id="rId5"/>
  </sheets>
  <definedNames>
    <definedName name="_xlnm._FilterDatabase" localSheetId="1" hidden="1">Gradebook!$A$9:$AZ$49</definedName>
    <definedName name="_xlnm._FilterDatabase" localSheetId="2" hidden="1">'Learning Skills'!$A$6:$I$46</definedName>
    <definedName name="_xlnm.Print_Titles" localSheetId="1">Gradebook!$1:$9,Gradebook!$A:$E</definedName>
    <definedName name="_xlnm.Print_Titles" localSheetId="2">'Learning Skills'!$1:$6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5" l="1"/>
  <c r="A42" i="5"/>
  <c r="A41" i="5"/>
  <c r="A40" i="5"/>
  <c r="A39" i="5"/>
  <c r="BA38" i="5"/>
  <c r="F38" i="5" s="1"/>
  <c r="AZ38" i="5"/>
  <c r="E38" i="5" s="1"/>
  <c r="AY38" i="5"/>
  <c r="AX38" i="5"/>
  <c r="AW38" i="5"/>
  <c r="AV38" i="5"/>
  <c r="AU38" i="5"/>
  <c r="AT38" i="5"/>
  <c r="AS38" i="5"/>
  <c r="AR38" i="5"/>
  <c r="AQ38" i="5"/>
  <c r="A38" i="5"/>
  <c r="A37" i="5"/>
  <c r="A36" i="5"/>
  <c r="BA35" i="5"/>
  <c r="F35" i="5" s="1"/>
  <c r="AZ35" i="5"/>
  <c r="E35" i="5" s="1"/>
  <c r="AY35" i="5"/>
  <c r="AX35" i="5"/>
  <c r="AW35" i="5"/>
  <c r="AV35" i="5"/>
  <c r="AU35" i="5"/>
  <c r="AT35" i="5"/>
  <c r="AS35" i="5"/>
  <c r="AR35" i="5"/>
  <c r="AQ35" i="5"/>
  <c r="AP35" i="5"/>
  <c r="AO35" i="5"/>
  <c r="AN35" i="5"/>
  <c r="AM35" i="5"/>
  <c r="AL35" i="5"/>
  <c r="AK35" i="5"/>
  <c r="AJ35" i="5"/>
  <c r="AI35" i="5"/>
  <c r="AH35" i="5"/>
  <c r="AG35" i="5"/>
  <c r="AF35" i="5"/>
  <c r="AE35" i="5"/>
  <c r="AD35" i="5"/>
  <c r="A35" i="5"/>
  <c r="A34" i="5"/>
  <c r="A33" i="5"/>
  <c r="A32" i="5"/>
  <c r="A31" i="5"/>
  <c r="A30" i="5"/>
  <c r="A29" i="5"/>
  <c r="A28" i="5"/>
  <c r="A27" i="5"/>
  <c r="A26" i="5"/>
  <c r="A25" i="5"/>
  <c r="A24" i="5"/>
  <c r="A23" i="5"/>
  <c r="A22" i="5"/>
  <c r="A21" i="5"/>
  <c r="A20" i="5"/>
  <c r="A19" i="5"/>
  <c r="A18" i="5"/>
  <c r="A17" i="5"/>
  <c r="A16" i="5"/>
  <c r="A15" i="5"/>
  <c r="A14" i="5"/>
  <c r="A13" i="5"/>
  <c r="A12" i="5"/>
  <c r="AY11" i="5"/>
  <c r="AX11" i="5"/>
  <c r="AW11" i="5"/>
  <c r="AV11" i="5"/>
  <c r="AU11" i="5"/>
  <c r="AT11" i="5"/>
  <c r="AS11" i="5"/>
  <c r="AR11" i="5"/>
  <c r="AQ11" i="5"/>
  <c r="A11" i="5"/>
  <c r="A10" i="5"/>
  <c r="A9" i="5"/>
  <c r="A8" i="5"/>
  <c r="A7" i="5"/>
  <c r="A6" i="5"/>
  <c r="A5" i="5"/>
  <c r="A4" i="5"/>
  <c r="D3" i="5"/>
  <c r="C80" i="4"/>
  <c r="C70" i="4"/>
  <c r="C56" i="4"/>
  <c r="C46" i="4"/>
  <c r="C29" i="4"/>
  <c r="C13" i="4"/>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K49" i="2"/>
  <c r="J49" i="2"/>
  <c r="I49" i="2"/>
  <c r="H49" i="2"/>
  <c r="G49" i="2"/>
  <c r="F49" i="2"/>
  <c r="K48" i="2"/>
  <c r="J48" i="2"/>
  <c r="I48" i="2"/>
  <c r="H48" i="2"/>
  <c r="G48" i="2"/>
  <c r="F48" i="2"/>
  <c r="K47" i="2"/>
  <c r="J47" i="2"/>
  <c r="I47" i="2"/>
  <c r="H47" i="2"/>
  <c r="G47" i="2"/>
  <c r="F47" i="2"/>
  <c r="D47" i="2" s="1"/>
  <c r="E47" i="2" s="1"/>
  <c r="K46" i="2"/>
  <c r="J46" i="2"/>
  <c r="I46" i="2"/>
  <c r="H46" i="2"/>
  <c r="G46" i="2"/>
  <c r="F46" i="2"/>
  <c r="D46" i="2" s="1"/>
  <c r="E46" i="2" s="1"/>
  <c r="K45" i="2"/>
  <c r="J45" i="2"/>
  <c r="I45" i="2"/>
  <c r="H45" i="2"/>
  <c r="G45" i="2"/>
  <c r="F45" i="2"/>
  <c r="K44" i="2"/>
  <c r="J44" i="2"/>
  <c r="I44" i="2"/>
  <c r="H44" i="2"/>
  <c r="G44" i="2"/>
  <c r="F44" i="2"/>
  <c r="K43" i="2"/>
  <c r="J43" i="2"/>
  <c r="I43" i="2"/>
  <c r="H43" i="2"/>
  <c r="G43" i="2"/>
  <c r="F43" i="2"/>
  <c r="D43" i="2" s="1"/>
  <c r="E43" i="2" s="1"/>
  <c r="K42" i="2"/>
  <c r="J42" i="2"/>
  <c r="I42" i="2"/>
  <c r="H42" i="2"/>
  <c r="G42" i="2"/>
  <c r="F42" i="2"/>
  <c r="D42" i="2" s="1"/>
  <c r="E42" i="2" s="1"/>
  <c r="K41" i="2"/>
  <c r="J41" i="2"/>
  <c r="I41" i="2"/>
  <c r="H41" i="2"/>
  <c r="G41" i="2"/>
  <c r="F41" i="2"/>
  <c r="D41" i="2" s="1"/>
  <c r="E41" i="2" s="1"/>
  <c r="K40" i="2"/>
  <c r="J40" i="2"/>
  <c r="I40" i="2"/>
  <c r="H40" i="2"/>
  <c r="G40" i="2"/>
  <c r="F40" i="2"/>
  <c r="D40" i="2" s="1"/>
  <c r="E40" i="2" s="1"/>
  <c r="K39" i="2"/>
  <c r="J39" i="2"/>
  <c r="I39" i="2"/>
  <c r="H39" i="2"/>
  <c r="G39" i="2"/>
  <c r="F39" i="2"/>
  <c r="K38" i="2"/>
  <c r="J38" i="2"/>
  <c r="I38" i="2"/>
  <c r="H38" i="2"/>
  <c r="G38" i="2"/>
  <c r="F38" i="2"/>
  <c r="K37" i="2"/>
  <c r="J37" i="2"/>
  <c r="I37" i="2"/>
  <c r="H37" i="2"/>
  <c r="G37" i="2"/>
  <c r="F37" i="2"/>
  <c r="D37" i="2" s="1"/>
  <c r="E37" i="2" s="1"/>
  <c r="K36" i="2"/>
  <c r="J36" i="2"/>
  <c r="I36" i="2"/>
  <c r="H36" i="2"/>
  <c r="G36" i="2"/>
  <c r="F36" i="2"/>
  <c r="D36" i="2" s="1"/>
  <c r="E36" i="2" s="1"/>
  <c r="K35" i="2"/>
  <c r="J35" i="2"/>
  <c r="I35" i="2"/>
  <c r="H35" i="2"/>
  <c r="G35" i="2"/>
  <c r="F35" i="2"/>
  <c r="K34" i="2"/>
  <c r="J34" i="2"/>
  <c r="I34" i="2"/>
  <c r="H34" i="2"/>
  <c r="G34" i="2"/>
  <c r="F34" i="2"/>
  <c r="D34" i="2" s="1"/>
  <c r="E34" i="2" s="1"/>
  <c r="K33" i="2"/>
  <c r="J33" i="2"/>
  <c r="I33" i="2"/>
  <c r="H33" i="2"/>
  <c r="G33" i="2"/>
  <c r="F33" i="2"/>
  <c r="D33" i="2" s="1"/>
  <c r="E33" i="2" s="1"/>
  <c r="K32" i="2"/>
  <c r="J32" i="2"/>
  <c r="I32" i="2"/>
  <c r="H32" i="2"/>
  <c r="G32" i="2"/>
  <c r="F32" i="2"/>
  <c r="D32" i="2" s="1"/>
  <c r="E32" i="2" s="1"/>
  <c r="K31" i="2"/>
  <c r="J31" i="2"/>
  <c r="I31" i="2"/>
  <c r="H31" i="2"/>
  <c r="G31" i="2"/>
  <c r="F31" i="2"/>
  <c r="K30" i="2"/>
  <c r="J30" i="2"/>
  <c r="I30" i="2"/>
  <c r="H30" i="2"/>
  <c r="G30" i="2"/>
  <c r="F30" i="2"/>
  <c r="K29" i="2"/>
  <c r="J29" i="2"/>
  <c r="I29" i="2"/>
  <c r="H29" i="2"/>
  <c r="G29" i="2"/>
  <c r="F29" i="2"/>
  <c r="K28" i="2"/>
  <c r="J28" i="2"/>
  <c r="I28" i="2"/>
  <c r="H28" i="2"/>
  <c r="G28" i="2"/>
  <c r="F28" i="2"/>
  <c r="D28" i="2" s="1"/>
  <c r="E28" i="2" s="1"/>
  <c r="K27" i="2"/>
  <c r="J27" i="2"/>
  <c r="I27" i="2"/>
  <c r="H27" i="2"/>
  <c r="G27" i="2"/>
  <c r="F27" i="2"/>
  <c r="D27" i="2" s="1"/>
  <c r="E27" i="2" s="1"/>
  <c r="K26" i="2"/>
  <c r="J26" i="2"/>
  <c r="I26" i="2"/>
  <c r="H26" i="2"/>
  <c r="G26" i="2"/>
  <c r="F26" i="2"/>
  <c r="K25" i="2"/>
  <c r="J25" i="2"/>
  <c r="I25" i="2"/>
  <c r="H25" i="2"/>
  <c r="G25" i="2"/>
  <c r="F25" i="2"/>
  <c r="K24" i="2"/>
  <c r="J24" i="2"/>
  <c r="I24" i="2"/>
  <c r="H24" i="2"/>
  <c r="G24" i="2"/>
  <c r="F24" i="2"/>
  <c r="K23" i="2"/>
  <c r="J23" i="2"/>
  <c r="I23" i="2"/>
  <c r="H23" i="2"/>
  <c r="G23" i="2"/>
  <c r="F23" i="2"/>
  <c r="D23" i="2" s="1"/>
  <c r="E23" i="2" s="1"/>
  <c r="K22" i="2"/>
  <c r="J22" i="2"/>
  <c r="I22" i="2"/>
  <c r="H22" i="2"/>
  <c r="G22" i="2"/>
  <c r="F22" i="2"/>
  <c r="K21" i="2"/>
  <c r="J21" i="2"/>
  <c r="I21" i="2"/>
  <c r="H21" i="2"/>
  <c r="G21" i="2"/>
  <c r="D21" i="2" s="1"/>
  <c r="E21" i="2" s="1"/>
  <c r="F21" i="2"/>
  <c r="K20" i="2"/>
  <c r="J20" i="2"/>
  <c r="I20" i="2"/>
  <c r="H20" i="2"/>
  <c r="G20" i="2"/>
  <c r="F20" i="2"/>
  <c r="D20" i="2"/>
  <c r="E20" i="2" s="1"/>
  <c r="K19" i="2"/>
  <c r="J19" i="2"/>
  <c r="I19" i="2"/>
  <c r="H19" i="2"/>
  <c r="G19" i="2"/>
  <c r="F19" i="2"/>
  <c r="D19" i="2"/>
  <c r="E19" i="2" s="1"/>
  <c r="K18" i="2"/>
  <c r="J18" i="2"/>
  <c r="I18" i="2"/>
  <c r="H18" i="2"/>
  <c r="G18" i="2"/>
  <c r="F18" i="2"/>
  <c r="D18" i="2" s="1"/>
  <c r="E18" i="2" s="1"/>
  <c r="K17" i="2"/>
  <c r="J17" i="2"/>
  <c r="I17" i="2"/>
  <c r="H17" i="2"/>
  <c r="G17" i="2"/>
  <c r="F17" i="2"/>
  <c r="K16" i="2"/>
  <c r="J16" i="2"/>
  <c r="I16" i="2"/>
  <c r="H16" i="2"/>
  <c r="G16" i="2"/>
  <c r="F16" i="2"/>
  <c r="D16" i="2" s="1"/>
  <c r="E16" i="2" s="1"/>
  <c r="K15" i="2"/>
  <c r="J15" i="2"/>
  <c r="I15" i="2"/>
  <c r="H15" i="2"/>
  <c r="G15" i="2"/>
  <c r="F15" i="2"/>
  <c r="D15" i="2" s="1"/>
  <c r="E15" i="2" s="1"/>
  <c r="K14" i="2"/>
  <c r="J14" i="2"/>
  <c r="I14" i="2"/>
  <c r="H14" i="2"/>
  <c r="G14" i="2"/>
  <c r="F14" i="2"/>
  <c r="K13" i="2"/>
  <c r="J13" i="2"/>
  <c r="I13" i="2"/>
  <c r="H13" i="2"/>
  <c r="G13" i="2"/>
  <c r="F13" i="2"/>
  <c r="D13" i="2" s="1"/>
  <c r="E13" i="2" s="1"/>
  <c r="K12" i="2"/>
  <c r="J12" i="2"/>
  <c r="I12" i="2"/>
  <c r="H12" i="2"/>
  <c r="G12" i="2"/>
  <c r="F12" i="2"/>
  <c r="K11" i="2"/>
  <c r="J11" i="2"/>
  <c r="I11" i="2"/>
  <c r="H11" i="2"/>
  <c r="G11" i="2"/>
  <c r="F11" i="2"/>
  <c r="K10" i="2"/>
  <c r="J10" i="2"/>
  <c r="I10" i="2"/>
  <c r="I8" i="2" s="1"/>
  <c r="H10" i="2"/>
  <c r="H8" i="2" s="1"/>
  <c r="G10" i="2"/>
  <c r="F10" i="2"/>
  <c r="K9" i="2"/>
  <c r="J9" i="2"/>
  <c r="I9" i="2"/>
  <c r="H9" i="2"/>
  <c r="G9" i="2"/>
  <c r="F9" i="2"/>
  <c r="E9" i="2"/>
  <c r="AZ8" i="2"/>
  <c r="AY8" i="2"/>
  <c r="AX8" i="2"/>
  <c r="AW8" i="2"/>
  <c r="AV8" i="2"/>
  <c r="AU8" i="2"/>
  <c r="AT8" i="2"/>
  <c r="AS8" i="2"/>
  <c r="AR8" i="2"/>
  <c r="AQ8" i="2"/>
  <c r="AP8" i="2"/>
  <c r="AO8" i="2"/>
  <c r="AN8" i="2"/>
  <c r="AM8" i="2"/>
  <c r="AL8" i="2"/>
  <c r="AK8" i="2"/>
  <c r="AJ8" i="2"/>
  <c r="AI8" i="2"/>
  <c r="AH8" i="2"/>
  <c r="AG8" i="2"/>
  <c r="AF8" i="2"/>
  <c r="AE8" i="2"/>
  <c r="AD8" i="2"/>
  <c r="AC8" i="2"/>
  <c r="AB8" i="2"/>
  <c r="AA8" i="2"/>
  <c r="Z8" i="2"/>
  <c r="Y8" i="2"/>
  <c r="X8" i="2"/>
  <c r="W8" i="2"/>
  <c r="V8" i="2"/>
  <c r="U8" i="2"/>
  <c r="T8" i="2"/>
  <c r="S8" i="2"/>
  <c r="R8" i="2"/>
  <c r="Q8" i="2"/>
  <c r="P8" i="2"/>
  <c r="O8" i="2"/>
  <c r="N8" i="2"/>
  <c r="M8" i="2"/>
  <c r="K8" i="2"/>
  <c r="J8" i="2"/>
  <c r="F6" i="2"/>
  <c r="A4" i="2"/>
  <c r="D45" i="2" l="1"/>
  <c r="E45" i="2" s="1"/>
  <c r="D39" i="2"/>
  <c r="E39" i="2" s="1"/>
  <c r="D24" i="2"/>
  <c r="E24" i="2" s="1"/>
  <c r="D49" i="2"/>
  <c r="E49" i="2" s="1"/>
  <c r="D31" i="2"/>
  <c r="E31" i="2" s="1"/>
  <c r="D48" i="2"/>
  <c r="E48" i="2" s="1"/>
  <c r="D35" i="2"/>
  <c r="E35" i="2" s="1"/>
  <c r="D26" i="2"/>
  <c r="E26" i="2" s="1"/>
  <c r="D44" i="2"/>
  <c r="E44" i="2" s="1"/>
  <c r="D30" i="2"/>
  <c r="E30" i="2" s="1"/>
  <c r="D25" i="2"/>
  <c r="E25" i="2" s="1"/>
  <c r="D22" i="2"/>
  <c r="E22" i="2" s="1"/>
  <c r="D38" i="2"/>
  <c r="E38" i="2" s="1"/>
  <c r="G8" i="2"/>
  <c r="D29" i="2"/>
  <c r="E29" i="2" s="1"/>
  <c r="D12" i="2"/>
  <c r="E12" i="2" s="1"/>
  <c r="BA41" i="5"/>
  <c r="F41" i="5" s="1"/>
  <c r="AZ41" i="5"/>
  <c r="E41" i="5" s="1"/>
  <c r="AY41" i="5"/>
  <c r="AX41"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R41" i="5"/>
  <c r="Q41" i="5"/>
  <c r="P41" i="5"/>
  <c r="O41" i="5"/>
  <c r="N41" i="5"/>
  <c r="M41" i="5"/>
  <c r="L41" i="5"/>
  <c r="K41" i="5"/>
  <c r="G41" i="5"/>
  <c r="D41" i="5"/>
  <c r="C41" i="5"/>
  <c r="B41" i="5"/>
  <c r="AJ38" i="5"/>
  <c r="AI38" i="5"/>
  <c r="AH38" i="5"/>
  <c r="AG38" i="5"/>
  <c r="AF38" i="5"/>
  <c r="AE38" i="5"/>
  <c r="AD38" i="5"/>
  <c r="AC38" i="5"/>
  <c r="AB38" i="5"/>
  <c r="AA38" i="5"/>
  <c r="Z38" i="5"/>
  <c r="Y38" i="5"/>
  <c r="X38" i="5"/>
  <c r="W38" i="5"/>
  <c r="V38" i="5"/>
  <c r="U38" i="5"/>
  <c r="T38" i="5"/>
  <c r="S38" i="5"/>
  <c r="R38" i="5"/>
  <c r="Q38" i="5"/>
  <c r="P38" i="5"/>
  <c r="O38" i="5"/>
  <c r="N38" i="5"/>
  <c r="M38" i="5"/>
  <c r="L38" i="5"/>
  <c r="K38" i="5"/>
  <c r="G38" i="5"/>
  <c r="D38" i="5"/>
  <c r="C38" i="5"/>
  <c r="B38" i="5"/>
  <c r="AP38" i="5"/>
  <c r="AO38" i="5"/>
  <c r="AN38" i="5"/>
  <c r="AM38" i="5"/>
  <c r="AL38" i="5"/>
  <c r="AK38" i="5"/>
  <c r="T35" i="5"/>
  <c r="L35" i="5"/>
  <c r="K35" i="5"/>
  <c r="AC35" i="5"/>
  <c r="G35" i="5"/>
  <c r="O35" i="5"/>
  <c r="N35" i="5"/>
  <c r="M35" i="5"/>
  <c r="AB35" i="5"/>
  <c r="AA35" i="5"/>
  <c r="Z35" i="5"/>
  <c r="Y35" i="5"/>
  <c r="X35" i="5"/>
  <c r="W35" i="5"/>
  <c r="V35" i="5"/>
  <c r="U35" i="5"/>
  <c r="S35" i="5"/>
  <c r="R35" i="5"/>
  <c r="Q35" i="5"/>
  <c r="P35" i="5"/>
  <c r="D35" i="5"/>
  <c r="C35" i="5"/>
  <c r="B35" i="5"/>
  <c r="T32" i="5"/>
  <c r="S32" i="5"/>
  <c r="R32" i="5"/>
  <c r="Q32" i="5"/>
  <c r="P32" i="5"/>
  <c r="O32" i="5"/>
  <c r="N32" i="5"/>
  <c r="M32" i="5"/>
  <c r="L32" i="5"/>
  <c r="G32" i="5"/>
  <c r="B32" i="5"/>
  <c r="AC32" i="5"/>
  <c r="AL32" i="5"/>
  <c r="AK32" i="5"/>
  <c r="AJ32" i="5"/>
  <c r="AI32" i="5"/>
  <c r="AH32" i="5"/>
  <c r="AG32" i="5"/>
  <c r="AF32" i="5"/>
  <c r="AE32" i="5"/>
  <c r="K32" i="5"/>
  <c r="AD32" i="5"/>
  <c r="AB32" i="5"/>
  <c r="C32" i="5"/>
  <c r="D32" i="5"/>
  <c r="AA32" i="5"/>
  <c r="Y32" i="5"/>
  <c r="Z32" i="5"/>
  <c r="X32" i="5"/>
  <c r="W32" i="5"/>
  <c r="V32" i="5"/>
  <c r="U32" i="5"/>
  <c r="BA32" i="5"/>
  <c r="F32" i="5" s="1"/>
  <c r="AZ32" i="5"/>
  <c r="E32" i="5" s="1"/>
  <c r="AY32" i="5"/>
  <c r="AX32" i="5"/>
  <c r="AW32" i="5"/>
  <c r="AV32" i="5"/>
  <c r="AU32" i="5"/>
  <c r="AT32" i="5"/>
  <c r="AS32" i="5"/>
  <c r="AR32" i="5"/>
  <c r="AQ32" i="5"/>
  <c r="AP32" i="5"/>
  <c r="AO32" i="5"/>
  <c r="AN32" i="5"/>
  <c r="AM32" i="5"/>
  <c r="AB29" i="5"/>
  <c r="X29" i="5"/>
  <c r="S29" i="5"/>
  <c r="O29" i="5"/>
  <c r="AN29" i="5"/>
  <c r="AM29" i="5"/>
  <c r="AL29" i="5"/>
  <c r="AK29" i="5"/>
  <c r="AJ29" i="5"/>
  <c r="AI29" i="5"/>
  <c r="U29" i="5"/>
  <c r="Q29" i="5"/>
  <c r="AH29" i="5"/>
  <c r="K29" i="5"/>
  <c r="B29" i="5"/>
  <c r="AG29" i="5"/>
  <c r="AF29" i="5"/>
  <c r="AE29" i="5"/>
  <c r="AC29" i="5"/>
  <c r="Z29" i="5"/>
  <c r="T29" i="5"/>
  <c r="P29" i="5"/>
  <c r="L29" i="5"/>
  <c r="N29" i="5"/>
  <c r="BA29" i="5"/>
  <c r="F29" i="5" s="1"/>
  <c r="AY29" i="5"/>
  <c r="AX29" i="5"/>
  <c r="AW29" i="5"/>
  <c r="AV29" i="5"/>
  <c r="AU29" i="5"/>
  <c r="AT29" i="5"/>
  <c r="AS29" i="5"/>
  <c r="AR29" i="5"/>
  <c r="AQ29" i="5"/>
  <c r="AD29" i="5"/>
  <c r="AA29" i="5"/>
  <c r="Y29" i="5"/>
  <c r="V29" i="5"/>
  <c r="R29" i="5"/>
  <c r="M29" i="5"/>
  <c r="G29" i="5"/>
  <c r="C29" i="5"/>
  <c r="D29" i="5"/>
  <c r="W29" i="5"/>
  <c r="AZ29" i="5"/>
  <c r="E29" i="5" s="1"/>
  <c r="AP29" i="5"/>
  <c r="AO29" i="5"/>
  <c r="AZ26" i="5"/>
  <c r="E26" i="5" s="1"/>
  <c r="AX26" i="5"/>
  <c r="AU26" i="5"/>
  <c r="AR26" i="5"/>
  <c r="AO26" i="5"/>
  <c r="AL26" i="5"/>
  <c r="AI26" i="5"/>
  <c r="AG26" i="5"/>
  <c r="AD26" i="5"/>
  <c r="AB26" i="5"/>
  <c r="W26" i="5"/>
  <c r="T26" i="5"/>
  <c r="O26" i="5"/>
  <c r="B26" i="5"/>
  <c r="AA26" i="5"/>
  <c r="AE26" i="5"/>
  <c r="AF26" i="5"/>
  <c r="AJ26" i="5"/>
  <c r="AM26" i="5"/>
  <c r="AQ26" i="5"/>
  <c r="L26" i="5"/>
  <c r="Z26" i="5"/>
  <c r="AV26" i="5"/>
  <c r="U26" i="5"/>
  <c r="Y26" i="5"/>
  <c r="BA26" i="5"/>
  <c r="F26" i="5" s="1"/>
  <c r="AY26" i="5"/>
  <c r="AW26" i="5"/>
  <c r="AT26" i="5"/>
  <c r="AP26" i="5"/>
  <c r="AN26" i="5"/>
  <c r="AK26" i="5"/>
  <c r="AH26" i="5"/>
  <c r="AC26" i="5"/>
  <c r="X26" i="5"/>
  <c r="S26" i="5"/>
  <c r="Q26" i="5"/>
  <c r="N26" i="5"/>
  <c r="G26" i="5"/>
  <c r="C26" i="5"/>
  <c r="R26" i="5"/>
  <c r="V26" i="5"/>
  <c r="P26" i="5"/>
  <c r="M26" i="5"/>
  <c r="K26" i="5"/>
  <c r="D26" i="5"/>
  <c r="AS26" i="5"/>
  <c r="AZ23" i="5"/>
  <c r="E23" i="5" s="1"/>
  <c r="K23" i="5"/>
  <c r="AT23" i="5"/>
  <c r="AM23" i="5"/>
  <c r="S23" i="5"/>
  <c r="N23" i="5"/>
  <c r="C23" i="5"/>
  <c r="AI23" i="5"/>
  <c r="AH23" i="5"/>
  <c r="AG23" i="5"/>
  <c r="X23" i="5"/>
  <c r="Y23" i="5"/>
  <c r="Q23" i="5"/>
  <c r="L23" i="5"/>
  <c r="BA23" i="5"/>
  <c r="F23" i="5" s="1"/>
  <c r="AY23" i="5"/>
  <c r="AX23" i="5"/>
  <c r="AV23" i="5"/>
  <c r="AU23" i="5"/>
  <c r="AQ23" i="5"/>
  <c r="AN23" i="5"/>
  <c r="R23" i="5"/>
  <c r="M23" i="5"/>
  <c r="D23" i="5"/>
  <c r="AR23" i="5"/>
  <c r="Z23" i="5"/>
  <c r="AA23" i="5"/>
  <c r="AB23" i="5"/>
  <c r="AC23" i="5"/>
  <c r="AD23" i="5"/>
  <c r="AE23" i="5"/>
  <c r="AL23" i="5"/>
  <c r="AK23" i="5"/>
  <c r="AJ23" i="5"/>
  <c r="P23" i="5"/>
  <c r="AF23" i="5"/>
  <c r="T23" i="5"/>
  <c r="V23" i="5"/>
  <c r="AO23" i="5"/>
  <c r="W23" i="5"/>
  <c r="AW23" i="5"/>
  <c r="AS23" i="5"/>
  <c r="O23" i="5"/>
  <c r="AP23" i="5"/>
  <c r="U23" i="5"/>
  <c r="G23" i="5"/>
  <c r="B23" i="5"/>
  <c r="BA20" i="5"/>
  <c r="F20" i="5" s="1"/>
  <c r="AX20" i="5"/>
  <c r="AU20" i="5"/>
  <c r="AQ20" i="5"/>
  <c r="AN20" i="5"/>
  <c r="AD20" i="5"/>
  <c r="AA20" i="5"/>
  <c r="AR20" i="5"/>
  <c r="AK20" i="5"/>
  <c r="AG20" i="5"/>
  <c r="Z20" i="5"/>
  <c r="AT20" i="5"/>
  <c r="AM20" i="5"/>
  <c r="AJ20" i="5"/>
  <c r="AF20" i="5"/>
  <c r="Y20" i="5"/>
  <c r="AC20" i="5"/>
  <c r="AW20" i="5"/>
  <c r="AY20" i="5"/>
  <c r="AV20" i="5"/>
  <c r="AO20" i="5"/>
  <c r="AI20" i="5"/>
  <c r="AE20" i="5"/>
  <c r="AB20" i="5"/>
  <c r="AZ20" i="5"/>
  <c r="E20" i="5" s="1"/>
  <c r="AS20" i="5"/>
  <c r="AP20" i="5"/>
  <c r="AL20" i="5"/>
  <c r="AH20" i="5"/>
  <c r="X20" i="5"/>
  <c r="W20" i="5"/>
  <c r="V20" i="5"/>
  <c r="U20" i="5"/>
  <c r="T20" i="5"/>
  <c r="S20" i="5"/>
  <c r="R20" i="5"/>
  <c r="Q20" i="5"/>
  <c r="P20" i="5"/>
  <c r="O20" i="5"/>
  <c r="N20" i="5"/>
  <c r="M20" i="5"/>
  <c r="L20" i="5"/>
  <c r="K20" i="5"/>
  <c r="G20" i="5"/>
  <c r="D20" i="5"/>
  <c r="C20" i="5"/>
  <c r="B20" i="5"/>
  <c r="AD17" i="5"/>
  <c r="V17" i="5"/>
  <c r="T17" i="5"/>
  <c r="Q17" i="5"/>
  <c r="O17" i="5"/>
  <c r="K17" i="5"/>
  <c r="S17" i="5"/>
  <c r="BA17" i="5"/>
  <c r="F17" i="5" s="1"/>
  <c r="AY17" i="5"/>
  <c r="AV17" i="5"/>
  <c r="AX17" i="5"/>
  <c r="AQ17" i="5"/>
  <c r="AF17" i="5"/>
  <c r="AB17" i="5"/>
  <c r="Y17" i="5"/>
  <c r="AZ17" i="5"/>
  <c r="E17" i="5" s="1"/>
  <c r="AW17" i="5"/>
  <c r="AS17" i="5"/>
  <c r="AL17" i="5"/>
  <c r="AE17" i="5"/>
  <c r="AA17" i="5"/>
  <c r="W17" i="5"/>
  <c r="R17" i="5"/>
  <c r="N17" i="5"/>
  <c r="X17" i="5"/>
  <c r="Z17" i="5"/>
  <c r="AH17" i="5"/>
  <c r="AM17" i="5"/>
  <c r="AP17" i="5"/>
  <c r="AU17" i="5"/>
  <c r="G17" i="5"/>
  <c r="M17" i="5"/>
  <c r="AC17" i="5"/>
  <c r="AI17" i="5"/>
  <c r="AK17" i="5"/>
  <c r="AN17" i="5"/>
  <c r="AT17" i="5"/>
  <c r="AR17" i="5"/>
  <c r="AO17" i="5"/>
  <c r="AG17" i="5"/>
  <c r="AJ17" i="5"/>
  <c r="U17" i="5"/>
  <c r="P17" i="5"/>
  <c r="L17" i="5"/>
  <c r="D17" i="5"/>
  <c r="C17" i="5"/>
  <c r="B17" i="5"/>
  <c r="U14" i="5"/>
  <c r="Q14" i="5"/>
  <c r="M14" i="5"/>
  <c r="C14" i="5"/>
  <c r="AW14" i="5"/>
  <c r="AH14" i="5"/>
  <c r="Z14" i="5"/>
  <c r="AZ14" i="5"/>
  <c r="E14" i="5" s="1"/>
  <c r="BA14" i="5"/>
  <c r="F14" i="5" s="1"/>
  <c r="AT14" i="5"/>
  <c r="AP14" i="5"/>
  <c r="R14" i="5"/>
  <c r="N14" i="5"/>
  <c r="K14" i="5"/>
  <c r="B14" i="5"/>
  <c r="W14" i="5"/>
  <c r="AU14" i="5"/>
  <c r="AR14" i="5"/>
  <c r="AO14" i="5"/>
  <c r="AL14" i="5"/>
  <c r="AF14" i="5"/>
  <c r="AC14" i="5"/>
  <c r="V14" i="5"/>
  <c r="S14" i="5"/>
  <c r="P14" i="5"/>
  <c r="L14" i="5"/>
  <c r="AX14" i="5"/>
  <c r="AM14" i="5"/>
  <c r="AG14" i="5"/>
  <c r="AE14" i="5"/>
  <c r="AA14" i="5"/>
  <c r="D14" i="5"/>
  <c r="T14" i="5"/>
  <c r="O14" i="5"/>
  <c r="G14" i="5"/>
  <c r="AV14" i="5"/>
  <c r="AQ14" i="5"/>
  <c r="AK14" i="5"/>
  <c r="AY14" i="5"/>
  <c r="AS14" i="5"/>
  <c r="AN14" i="5"/>
  <c r="AJ14" i="5"/>
  <c r="AB14" i="5"/>
  <c r="Y14" i="5"/>
  <c r="AI14" i="5"/>
  <c r="AD14" i="5"/>
  <c r="X14" i="5"/>
  <c r="AF11" i="5"/>
  <c r="T11" i="5"/>
  <c r="S11" i="5"/>
  <c r="R11" i="5"/>
  <c r="Q11" i="5"/>
  <c r="P11" i="5"/>
  <c r="O11" i="5"/>
  <c r="N11" i="5"/>
  <c r="M11" i="5"/>
  <c r="L11" i="5"/>
  <c r="K11" i="5"/>
  <c r="G11" i="5"/>
  <c r="B11" i="5"/>
  <c r="AB11" i="5"/>
  <c r="AA11" i="5"/>
  <c r="Z11" i="5"/>
  <c r="Y11" i="5"/>
  <c r="X11" i="5"/>
  <c r="W11" i="5"/>
  <c r="V11" i="5"/>
  <c r="AP11" i="5"/>
  <c r="AO11" i="5"/>
  <c r="AN11" i="5"/>
  <c r="AM11" i="5"/>
  <c r="AL11" i="5"/>
  <c r="AK11" i="5"/>
  <c r="AJ11" i="5"/>
  <c r="AI11" i="5"/>
  <c r="AH11" i="5"/>
  <c r="AG11" i="5"/>
  <c r="U11" i="5"/>
  <c r="AE11" i="5"/>
  <c r="AD11" i="5"/>
  <c r="AC11" i="5"/>
  <c r="AY8" i="5"/>
  <c r="AX8" i="5"/>
  <c r="AR8" i="5"/>
  <c r="AW8" i="5"/>
  <c r="AV8" i="5"/>
  <c r="AU8" i="5"/>
  <c r="AT8" i="5"/>
  <c r="AS8" i="5"/>
  <c r="AQ8" i="5"/>
  <c r="AP8" i="5"/>
  <c r="AO8" i="5"/>
  <c r="AN8" i="5"/>
  <c r="AM8" i="5"/>
  <c r="AL8" i="5"/>
  <c r="AK8" i="5"/>
  <c r="AJ8" i="5"/>
  <c r="AI8" i="5"/>
  <c r="AH8" i="5"/>
  <c r="AG8" i="5"/>
  <c r="AF8" i="5"/>
  <c r="AE8" i="5"/>
  <c r="AD8" i="5"/>
  <c r="AC8" i="5"/>
  <c r="AB8" i="5"/>
  <c r="AA8" i="5"/>
  <c r="Z8" i="5"/>
  <c r="Y8" i="5"/>
  <c r="X8" i="5"/>
  <c r="W8" i="5"/>
  <c r="V8" i="5"/>
  <c r="U8" i="5"/>
  <c r="T8" i="5"/>
  <c r="S8" i="5"/>
  <c r="R8" i="5"/>
  <c r="Q8" i="5"/>
  <c r="P8" i="5"/>
  <c r="O8" i="5"/>
  <c r="N8" i="5"/>
  <c r="M8" i="5"/>
  <c r="L8" i="5"/>
  <c r="K8" i="5"/>
  <c r="G8" i="5"/>
  <c r="B8" i="5"/>
  <c r="Q5" i="5"/>
  <c r="G5" i="5"/>
  <c r="K5" i="5"/>
  <c r="AA5" i="5"/>
  <c r="N5" i="5"/>
  <c r="T5" i="5"/>
  <c r="AY5" i="5"/>
  <c r="AX5" i="5"/>
  <c r="AW5" i="5"/>
  <c r="AV5" i="5"/>
  <c r="AU5" i="5"/>
  <c r="AT5" i="5"/>
  <c r="AS5" i="5"/>
  <c r="AR5" i="5"/>
  <c r="V5" i="5"/>
  <c r="AP5" i="5"/>
  <c r="AO5" i="5"/>
  <c r="AN5" i="5"/>
  <c r="AM5" i="5"/>
  <c r="AL5" i="5"/>
  <c r="AK5" i="5"/>
  <c r="AJ5" i="5"/>
  <c r="AI5" i="5"/>
  <c r="AH5" i="5"/>
  <c r="AG5" i="5"/>
  <c r="AF5" i="5"/>
  <c r="AE5" i="5"/>
  <c r="AD5" i="5"/>
  <c r="AC5" i="5"/>
  <c r="AQ5" i="5"/>
  <c r="Z5" i="5"/>
  <c r="M5" i="5"/>
  <c r="O5" i="5"/>
  <c r="R5" i="5"/>
  <c r="U5" i="5"/>
  <c r="Y5" i="5"/>
  <c r="AB5" i="5"/>
  <c r="L5" i="5"/>
  <c r="BA5" i="5" s="1"/>
  <c r="F5" i="5" s="1"/>
  <c r="P5" i="5"/>
  <c r="S5" i="5"/>
  <c r="W5" i="5"/>
  <c r="X5" i="5"/>
  <c r="B5" i="5"/>
  <c r="BA43" i="5"/>
  <c r="F43" i="5" s="1"/>
  <c r="AZ43" i="5"/>
  <c r="E43" i="5" s="1"/>
  <c r="AY43" i="5"/>
  <c r="AX43" i="5"/>
  <c r="AW43" i="5"/>
  <c r="AV43" i="5"/>
  <c r="AU43" i="5"/>
  <c r="AT43" i="5"/>
  <c r="AS43" i="5"/>
  <c r="AR43" i="5"/>
  <c r="AQ43" i="5"/>
  <c r="AP43" i="5"/>
  <c r="AO43" i="5"/>
  <c r="AN43" i="5"/>
  <c r="AM43" i="5"/>
  <c r="AL43" i="5"/>
  <c r="AK43" i="5"/>
  <c r="AJ43" i="5"/>
  <c r="AI43" i="5"/>
  <c r="AH43" i="5"/>
  <c r="AG43" i="5"/>
  <c r="AF43" i="5"/>
  <c r="AE43" i="5"/>
  <c r="AD43" i="5"/>
  <c r="AC43" i="5"/>
  <c r="AB43" i="5"/>
  <c r="AA43" i="5"/>
  <c r="Z43" i="5"/>
  <c r="Y43" i="5"/>
  <c r="X43" i="5"/>
  <c r="W43" i="5"/>
  <c r="V43" i="5"/>
  <c r="U43" i="5"/>
  <c r="T43" i="5"/>
  <c r="S43" i="5"/>
  <c r="R43" i="5"/>
  <c r="Q43" i="5"/>
  <c r="P43" i="5"/>
  <c r="O43" i="5"/>
  <c r="N43" i="5"/>
  <c r="M43" i="5"/>
  <c r="L43" i="5"/>
  <c r="K43" i="5"/>
  <c r="G43" i="5"/>
  <c r="D43" i="5"/>
  <c r="C43" i="5"/>
  <c r="B43" i="5"/>
  <c r="BA42" i="5"/>
  <c r="F42" i="5" s="1"/>
  <c r="AZ42" i="5"/>
  <c r="E42" i="5" s="1"/>
  <c r="AY42" i="5"/>
  <c r="AX42" i="5"/>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S42" i="5"/>
  <c r="R42" i="5"/>
  <c r="Q42" i="5"/>
  <c r="P42" i="5"/>
  <c r="O42" i="5"/>
  <c r="N42" i="5"/>
  <c r="M42" i="5"/>
  <c r="L42" i="5"/>
  <c r="K42" i="5"/>
  <c r="G42" i="5"/>
  <c r="D42" i="5"/>
  <c r="C42" i="5"/>
  <c r="B42" i="5"/>
  <c r="L40" i="5"/>
  <c r="K40" i="5"/>
  <c r="G40" i="5"/>
  <c r="D40" i="5"/>
  <c r="C40" i="5"/>
  <c r="B40" i="5"/>
  <c r="BA40" i="5"/>
  <c r="F40" i="5" s="1"/>
  <c r="AZ40" i="5"/>
  <c r="E40" i="5" s="1"/>
  <c r="AY40" i="5"/>
  <c r="AX40" i="5"/>
  <c r="AW40" i="5"/>
  <c r="AV40" i="5"/>
  <c r="AU40" i="5"/>
  <c r="AT40" i="5"/>
  <c r="AS40" i="5"/>
  <c r="AR40" i="5"/>
  <c r="AQ40" i="5"/>
  <c r="AP40" i="5"/>
  <c r="AO40" i="5"/>
  <c r="AN40" i="5"/>
  <c r="AM40" i="5"/>
  <c r="AL40" i="5"/>
  <c r="AK40" i="5"/>
  <c r="AJ40" i="5"/>
  <c r="AI40" i="5"/>
  <c r="AH40" i="5"/>
  <c r="AG40" i="5"/>
  <c r="AF40" i="5"/>
  <c r="AE40" i="5"/>
  <c r="AD40" i="5"/>
  <c r="AC40" i="5"/>
  <c r="AB40" i="5"/>
  <c r="AA40" i="5"/>
  <c r="Z40" i="5"/>
  <c r="Y40" i="5"/>
  <c r="X40" i="5"/>
  <c r="W40" i="5"/>
  <c r="V40" i="5"/>
  <c r="U40" i="5"/>
  <c r="T40" i="5"/>
  <c r="S40" i="5"/>
  <c r="R40" i="5"/>
  <c r="Q40" i="5"/>
  <c r="P40" i="5"/>
  <c r="O40" i="5"/>
  <c r="N40" i="5"/>
  <c r="M40" i="5"/>
  <c r="AP39" i="5"/>
  <c r="K39" i="5"/>
  <c r="G39" i="5"/>
  <c r="D39" i="5"/>
  <c r="C39" i="5"/>
  <c r="B39" i="5"/>
  <c r="BA39" i="5"/>
  <c r="F39" i="5" s="1"/>
  <c r="AZ39" i="5"/>
  <c r="E39" i="5" s="1"/>
  <c r="AY39" i="5"/>
  <c r="AX39" i="5"/>
  <c r="AW39" i="5"/>
  <c r="AV39" i="5"/>
  <c r="AU39" i="5"/>
  <c r="AT39" i="5"/>
  <c r="AS39" i="5"/>
  <c r="AR39" i="5"/>
  <c r="AQ39" i="5"/>
  <c r="Y39" i="5"/>
  <c r="AO39" i="5"/>
  <c r="AN39" i="5"/>
  <c r="AM39" i="5"/>
  <c r="AL39" i="5"/>
  <c r="AK39" i="5"/>
  <c r="AJ39" i="5"/>
  <c r="AI39" i="5"/>
  <c r="AH39" i="5"/>
  <c r="AG39" i="5"/>
  <c r="AF39" i="5"/>
  <c r="AE39" i="5"/>
  <c r="AD39" i="5"/>
  <c r="AC39" i="5"/>
  <c r="AB39" i="5"/>
  <c r="AA39" i="5"/>
  <c r="Z39" i="5"/>
  <c r="X39" i="5"/>
  <c r="W39" i="5"/>
  <c r="V39" i="5"/>
  <c r="U39" i="5"/>
  <c r="T39" i="5"/>
  <c r="S39" i="5"/>
  <c r="R39" i="5"/>
  <c r="Q39" i="5"/>
  <c r="P39" i="5"/>
  <c r="O39" i="5"/>
  <c r="N39" i="5"/>
  <c r="M39" i="5"/>
  <c r="L39" i="5"/>
  <c r="R37" i="5"/>
  <c r="Q37" i="5"/>
  <c r="P37" i="5"/>
  <c r="O37" i="5"/>
  <c r="N37" i="5"/>
  <c r="M37" i="5"/>
  <c r="AQ37" i="5"/>
  <c r="L37" i="5"/>
  <c r="K37" i="5"/>
  <c r="G37" i="5"/>
  <c r="D37" i="5"/>
  <c r="C37" i="5"/>
  <c r="B37" i="5"/>
  <c r="BA37" i="5"/>
  <c r="F37" i="5" s="1"/>
  <c r="AZ37" i="5"/>
  <c r="E37" i="5" s="1"/>
  <c r="AY37" i="5"/>
  <c r="AX37" i="5"/>
  <c r="AW37" i="5"/>
  <c r="AV37" i="5"/>
  <c r="AU37" i="5"/>
  <c r="AT37" i="5"/>
  <c r="AS37" i="5"/>
  <c r="AR37" i="5"/>
  <c r="Z37" i="5"/>
  <c r="AP37" i="5"/>
  <c r="AO37" i="5"/>
  <c r="AN37" i="5"/>
  <c r="AM37" i="5"/>
  <c r="AL37" i="5"/>
  <c r="AK37" i="5"/>
  <c r="AJ37" i="5"/>
  <c r="AI37" i="5"/>
  <c r="AH37" i="5"/>
  <c r="AG37" i="5"/>
  <c r="AF37" i="5"/>
  <c r="AE37" i="5"/>
  <c r="AD37" i="5"/>
  <c r="AC37" i="5"/>
  <c r="AB37" i="5"/>
  <c r="AA37" i="5"/>
  <c r="Y37" i="5"/>
  <c r="X37" i="5"/>
  <c r="W37" i="5"/>
  <c r="V37" i="5"/>
  <c r="U37" i="5"/>
  <c r="T37" i="5"/>
  <c r="S37" i="5"/>
  <c r="Q36" i="5"/>
  <c r="P36" i="5"/>
  <c r="O36" i="5"/>
  <c r="N36" i="5"/>
  <c r="M36" i="5"/>
  <c r="R36" i="5"/>
  <c r="K36" i="5"/>
  <c r="G36" i="5"/>
  <c r="D36" i="5"/>
  <c r="C36" i="5"/>
  <c r="B36" i="5"/>
  <c r="S36" i="5"/>
  <c r="L36" i="5"/>
  <c r="BA36" i="5"/>
  <c r="F36" i="5" s="1"/>
  <c r="AZ36" i="5"/>
  <c r="E36" i="5" s="1"/>
  <c r="AY36" i="5"/>
  <c r="AX36" i="5"/>
  <c r="AW36" i="5"/>
  <c r="AV36"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T34" i="5"/>
  <c r="S34" i="5"/>
  <c r="R34" i="5"/>
  <c r="Q34" i="5"/>
  <c r="P34" i="5"/>
  <c r="O34" i="5"/>
  <c r="N34" i="5"/>
  <c r="M34" i="5"/>
  <c r="L34" i="5"/>
  <c r="K34" i="5"/>
  <c r="G34" i="5"/>
  <c r="D34" i="5"/>
  <c r="C34" i="5"/>
  <c r="B34" i="5"/>
  <c r="BA34" i="5"/>
  <c r="F34" i="5" s="1"/>
  <c r="AZ34" i="5"/>
  <c r="E34" i="5" s="1"/>
  <c r="AY34" i="5"/>
  <c r="AX34" i="5"/>
  <c r="AW34" i="5"/>
  <c r="AV34" i="5"/>
  <c r="AU34" i="5"/>
  <c r="AT34" i="5"/>
  <c r="AS34" i="5"/>
  <c r="AR34" i="5"/>
  <c r="AQ34" i="5"/>
  <c r="AP34" i="5"/>
  <c r="AO34" i="5"/>
  <c r="AN34" i="5"/>
  <c r="AM34" i="5"/>
  <c r="AL34" i="5"/>
  <c r="AK34" i="5"/>
  <c r="AJ34" i="5"/>
  <c r="AI34" i="5"/>
  <c r="AH34" i="5"/>
  <c r="AG34" i="5"/>
  <c r="AF34" i="5"/>
  <c r="AE34" i="5"/>
  <c r="AD34" i="5"/>
  <c r="AC34" i="5"/>
  <c r="AB34" i="5"/>
  <c r="AA34" i="5"/>
  <c r="Z34" i="5"/>
  <c r="Y34" i="5"/>
  <c r="X34" i="5"/>
  <c r="W34" i="5"/>
  <c r="V34" i="5"/>
  <c r="U34" i="5"/>
  <c r="AF33" i="5"/>
  <c r="T33" i="5"/>
  <c r="S33" i="5"/>
  <c r="R33" i="5"/>
  <c r="Q33" i="5"/>
  <c r="P33" i="5"/>
  <c r="O33" i="5"/>
  <c r="N33" i="5"/>
  <c r="M33" i="5"/>
  <c r="L33" i="5"/>
  <c r="K33" i="5"/>
  <c r="AS33" i="5"/>
  <c r="G33" i="5"/>
  <c r="D33" i="5"/>
  <c r="BA33" i="5"/>
  <c r="F33" i="5" s="1"/>
  <c r="AZ33" i="5"/>
  <c r="E33" i="5" s="1"/>
  <c r="AY33" i="5"/>
  <c r="AX33" i="5"/>
  <c r="AW33" i="5"/>
  <c r="AV33" i="5"/>
  <c r="AU33" i="5"/>
  <c r="AT33" i="5"/>
  <c r="C33" i="5"/>
  <c r="AR33" i="5"/>
  <c r="AQ33" i="5"/>
  <c r="AP33" i="5"/>
  <c r="AO33" i="5"/>
  <c r="AN33" i="5"/>
  <c r="AM33" i="5"/>
  <c r="AL33" i="5"/>
  <c r="AK33" i="5"/>
  <c r="AJ33" i="5"/>
  <c r="AI33" i="5"/>
  <c r="AH33" i="5"/>
  <c r="AG33" i="5"/>
  <c r="B33" i="5"/>
  <c r="AE33" i="5"/>
  <c r="AD33" i="5"/>
  <c r="AC33" i="5"/>
  <c r="AB33" i="5"/>
  <c r="AA33" i="5"/>
  <c r="Z33" i="5"/>
  <c r="Y33" i="5"/>
  <c r="X33" i="5"/>
  <c r="W33" i="5"/>
  <c r="V33" i="5"/>
  <c r="U33" i="5"/>
  <c r="X31" i="5"/>
  <c r="W31" i="5"/>
  <c r="V31" i="5"/>
  <c r="U31" i="5"/>
  <c r="T31" i="5"/>
  <c r="S31" i="5"/>
  <c r="R31" i="5"/>
  <c r="Q31" i="5"/>
  <c r="P31" i="5"/>
  <c r="O31" i="5"/>
  <c r="M31" i="5"/>
  <c r="L31" i="5"/>
  <c r="N31" i="5"/>
  <c r="AW31" i="5"/>
  <c r="K31" i="5"/>
  <c r="G31" i="5"/>
  <c r="D31" i="5"/>
  <c r="C31" i="5"/>
  <c r="BA31" i="5"/>
  <c r="F31" i="5" s="1"/>
  <c r="AZ31" i="5"/>
  <c r="E31" i="5" s="1"/>
  <c r="AY31" i="5"/>
  <c r="AX31" i="5"/>
  <c r="B31" i="5"/>
  <c r="AV31" i="5"/>
  <c r="AU31" i="5"/>
  <c r="AT31" i="5"/>
  <c r="AS31" i="5"/>
  <c r="AR31" i="5"/>
  <c r="AQ31" i="5"/>
  <c r="AP31" i="5"/>
  <c r="AO31" i="5"/>
  <c r="AN31" i="5"/>
  <c r="AM31" i="5"/>
  <c r="AL31" i="5"/>
  <c r="AK31" i="5"/>
  <c r="AJ31" i="5"/>
  <c r="AI31" i="5"/>
  <c r="AH31" i="5"/>
  <c r="AG31" i="5"/>
  <c r="AF31" i="5"/>
  <c r="AE31" i="5"/>
  <c r="AD31" i="5"/>
  <c r="AC31" i="5"/>
  <c r="AB31" i="5"/>
  <c r="AA31" i="5"/>
  <c r="Z31" i="5"/>
  <c r="Y31" i="5"/>
  <c r="X30" i="5"/>
  <c r="W30" i="5"/>
  <c r="V30" i="5"/>
  <c r="U30" i="5"/>
  <c r="T30" i="5"/>
  <c r="S30" i="5"/>
  <c r="R30" i="5"/>
  <c r="Q30" i="5"/>
  <c r="P30" i="5"/>
  <c r="O30" i="5"/>
  <c r="N30" i="5"/>
  <c r="M30" i="5"/>
  <c r="L30" i="5"/>
  <c r="K30" i="5"/>
  <c r="G30" i="5"/>
  <c r="D30" i="5"/>
  <c r="C30" i="5"/>
  <c r="B30" i="5"/>
  <c r="BA30" i="5"/>
  <c r="F30" i="5" s="1"/>
  <c r="AZ30" i="5"/>
  <c r="E30" i="5" s="1"/>
  <c r="AY30" i="5"/>
  <c r="AX30" i="5"/>
  <c r="AW30" i="5"/>
  <c r="AV30" i="5"/>
  <c r="AU30" i="5"/>
  <c r="AT30" i="5"/>
  <c r="AS30" i="5"/>
  <c r="AR30" i="5"/>
  <c r="AQ30" i="5"/>
  <c r="AP30" i="5"/>
  <c r="AO30" i="5"/>
  <c r="AN30" i="5"/>
  <c r="AM30" i="5"/>
  <c r="AL30" i="5"/>
  <c r="AK30" i="5"/>
  <c r="AJ30" i="5"/>
  <c r="AI30" i="5"/>
  <c r="AH30" i="5"/>
  <c r="AG30" i="5"/>
  <c r="AF30" i="5"/>
  <c r="AE30" i="5"/>
  <c r="AD30" i="5"/>
  <c r="AC30" i="5"/>
  <c r="AB30" i="5"/>
  <c r="AA30" i="5"/>
  <c r="Z30" i="5"/>
  <c r="Y30" i="5"/>
  <c r="BB29" i="5"/>
  <c r="H29" i="5" s="1"/>
  <c r="I29" i="5"/>
  <c r="AB28" i="5"/>
  <c r="AA28" i="5"/>
  <c r="Z28" i="5"/>
  <c r="Y28" i="5"/>
  <c r="X28" i="5"/>
  <c r="W28" i="5"/>
  <c r="V28" i="5"/>
  <c r="U28" i="5"/>
  <c r="T28" i="5"/>
  <c r="S28" i="5"/>
  <c r="R28" i="5"/>
  <c r="Q28" i="5"/>
  <c r="P28" i="5"/>
  <c r="O28" i="5"/>
  <c r="N28" i="5"/>
  <c r="M28" i="5"/>
  <c r="AO28" i="5"/>
  <c r="L28" i="5"/>
  <c r="K28" i="5"/>
  <c r="G28" i="5"/>
  <c r="D28" i="5"/>
  <c r="C28" i="5"/>
  <c r="BA28" i="5"/>
  <c r="F28" i="5" s="1"/>
  <c r="AZ28" i="5"/>
  <c r="E28" i="5" s="1"/>
  <c r="AY28" i="5"/>
  <c r="AX28" i="5"/>
  <c r="AW28" i="5"/>
  <c r="AV28" i="5"/>
  <c r="AU28" i="5"/>
  <c r="AT28" i="5"/>
  <c r="AS28" i="5"/>
  <c r="AR28" i="5"/>
  <c r="AQ28" i="5"/>
  <c r="AP28" i="5"/>
  <c r="B28" i="5"/>
  <c r="AN28" i="5"/>
  <c r="AM28" i="5"/>
  <c r="AL28" i="5"/>
  <c r="AK28" i="5"/>
  <c r="AJ28" i="5"/>
  <c r="AI28" i="5"/>
  <c r="AH28" i="5"/>
  <c r="AG28" i="5"/>
  <c r="AF28" i="5"/>
  <c r="AE28" i="5"/>
  <c r="AD28" i="5"/>
  <c r="AC28" i="5"/>
  <c r="AB27" i="5"/>
  <c r="AA27" i="5"/>
  <c r="Z27" i="5"/>
  <c r="Y27" i="5"/>
  <c r="X27" i="5"/>
  <c r="W27" i="5"/>
  <c r="V27" i="5"/>
  <c r="U27" i="5"/>
  <c r="T27" i="5"/>
  <c r="S27" i="5"/>
  <c r="R27" i="5"/>
  <c r="Q27" i="5"/>
  <c r="P27" i="5"/>
  <c r="O27" i="5"/>
  <c r="N27" i="5"/>
  <c r="M27" i="5"/>
  <c r="L27" i="5"/>
  <c r="K27" i="5"/>
  <c r="G27" i="5"/>
  <c r="D27" i="5"/>
  <c r="C27" i="5"/>
  <c r="B27" i="5"/>
  <c r="BA27" i="5"/>
  <c r="F27" i="5" s="1"/>
  <c r="AZ27" i="5"/>
  <c r="E27" i="5" s="1"/>
  <c r="AY27" i="5"/>
  <c r="AX27" i="5"/>
  <c r="AW27" i="5"/>
  <c r="AV27" i="5"/>
  <c r="AU27" i="5"/>
  <c r="AT27" i="5"/>
  <c r="AS27" i="5"/>
  <c r="AR27" i="5"/>
  <c r="AQ27" i="5"/>
  <c r="AP27" i="5"/>
  <c r="AO27" i="5"/>
  <c r="AN27" i="5"/>
  <c r="AM27" i="5"/>
  <c r="AL27" i="5"/>
  <c r="AK27" i="5"/>
  <c r="AJ27" i="5"/>
  <c r="AI27" i="5"/>
  <c r="AH27" i="5"/>
  <c r="AG27" i="5"/>
  <c r="AF27" i="5"/>
  <c r="AE27" i="5"/>
  <c r="AD27" i="5"/>
  <c r="AC27" i="5"/>
  <c r="I26" i="5"/>
  <c r="BB26" i="5"/>
  <c r="H26" i="5" s="1"/>
  <c r="Y25" i="5"/>
  <c r="X25" i="5"/>
  <c r="W25" i="5"/>
  <c r="V25" i="5"/>
  <c r="U25" i="5"/>
  <c r="T25" i="5"/>
  <c r="S25" i="5"/>
  <c r="R25" i="5"/>
  <c r="Q25" i="5"/>
  <c r="P25" i="5"/>
  <c r="O25" i="5"/>
  <c r="N25" i="5"/>
  <c r="M25" i="5"/>
  <c r="L25" i="5"/>
  <c r="AA25" i="5"/>
  <c r="K25" i="5"/>
  <c r="G25" i="5"/>
  <c r="D25" i="5"/>
  <c r="C25" i="5"/>
  <c r="B25" i="5"/>
  <c r="Z25" i="5"/>
  <c r="BA25" i="5"/>
  <c r="F25" i="5" s="1"/>
  <c r="AZ25" i="5"/>
  <c r="E25" i="5" s="1"/>
  <c r="AY25" i="5"/>
  <c r="AX25" i="5"/>
  <c r="AW25" i="5"/>
  <c r="AV25" i="5"/>
  <c r="AU25" i="5"/>
  <c r="AT25" i="5"/>
  <c r="AS25" i="5"/>
  <c r="AR25" i="5"/>
  <c r="AQ25" i="5"/>
  <c r="AP25" i="5"/>
  <c r="AO25" i="5"/>
  <c r="AN25" i="5"/>
  <c r="AM25" i="5"/>
  <c r="AL25" i="5"/>
  <c r="AK25" i="5"/>
  <c r="AJ25" i="5"/>
  <c r="AI25" i="5"/>
  <c r="AH25" i="5"/>
  <c r="AG25" i="5"/>
  <c r="AF25" i="5"/>
  <c r="AE25" i="5"/>
  <c r="AD25" i="5"/>
  <c r="AC25" i="5"/>
  <c r="AB25" i="5"/>
  <c r="AA24" i="5"/>
  <c r="Z24" i="5"/>
  <c r="Y24" i="5"/>
  <c r="X24" i="5"/>
  <c r="W24" i="5"/>
  <c r="V24" i="5"/>
  <c r="U24" i="5"/>
  <c r="T24" i="5"/>
  <c r="S24" i="5"/>
  <c r="R24" i="5"/>
  <c r="Q24" i="5"/>
  <c r="P24" i="5"/>
  <c r="O24" i="5"/>
  <c r="N24" i="5"/>
  <c r="M24" i="5"/>
  <c r="L24" i="5"/>
  <c r="K24" i="5"/>
  <c r="G24" i="5"/>
  <c r="D24" i="5"/>
  <c r="C24" i="5"/>
  <c r="B24" i="5"/>
  <c r="BA24" i="5"/>
  <c r="F24" i="5" s="1"/>
  <c r="AZ24" i="5"/>
  <c r="E24" i="5" s="1"/>
  <c r="AY24" i="5"/>
  <c r="AX24" i="5"/>
  <c r="AW24" i="5"/>
  <c r="AV24" i="5"/>
  <c r="AU24" i="5"/>
  <c r="AT24" i="5"/>
  <c r="AS24" i="5"/>
  <c r="AR24" i="5"/>
  <c r="AQ24" i="5"/>
  <c r="AP24" i="5"/>
  <c r="AO24" i="5"/>
  <c r="AN24" i="5"/>
  <c r="AM24" i="5"/>
  <c r="AL24" i="5"/>
  <c r="AK24" i="5"/>
  <c r="AJ24" i="5"/>
  <c r="AI24" i="5"/>
  <c r="AH24" i="5"/>
  <c r="AG24" i="5"/>
  <c r="AF24" i="5"/>
  <c r="AE24" i="5"/>
  <c r="AD24" i="5"/>
  <c r="AC24" i="5"/>
  <c r="AB24" i="5"/>
  <c r="AP22" i="5"/>
  <c r="AY22" i="5"/>
  <c r="AX22" i="5"/>
  <c r="AW22" i="5"/>
  <c r="AV22" i="5"/>
  <c r="AU22" i="5"/>
  <c r="AT22" i="5"/>
  <c r="AS22" i="5"/>
  <c r="AR22" i="5"/>
  <c r="AQ22" i="5"/>
  <c r="AD22" i="5"/>
  <c r="AO22" i="5"/>
  <c r="R22" i="5"/>
  <c r="AN22" i="5"/>
  <c r="AM22" i="5"/>
  <c r="AL22" i="5"/>
  <c r="AC22" i="5"/>
  <c r="AK22" i="5"/>
  <c r="AJ22" i="5"/>
  <c r="AI22" i="5"/>
  <c r="AH22" i="5"/>
  <c r="AG22" i="5"/>
  <c r="AF22" i="5"/>
  <c r="AE22" i="5"/>
  <c r="BA22" i="5"/>
  <c r="F22" i="5" s="1"/>
  <c r="AZ22" i="5"/>
  <c r="E22" i="5" s="1"/>
  <c r="AB22" i="5"/>
  <c r="AA22" i="5"/>
  <c r="Z22" i="5"/>
  <c r="Y22" i="5"/>
  <c r="X22" i="5"/>
  <c r="W22" i="5"/>
  <c r="V22" i="5"/>
  <c r="U22" i="5"/>
  <c r="T22" i="5"/>
  <c r="S22" i="5"/>
  <c r="Q22" i="5"/>
  <c r="P22" i="5"/>
  <c r="O22" i="5"/>
  <c r="N22" i="5"/>
  <c r="M22" i="5"/>
  <c r="L22" i="5"/>
  <c r="K22" i="5"/>
  <c r="G22" i="5"/>
  <c r="D22" i="5"/>
  <c r="C22" i="5"/>
  <c r="B22" i="5"/>
  <c r="Q21" i="5"/>
  <c r="AB21" i="5"/>
  <c r="AA21" i="5"/>
  <c r="Z21" i="5"/>
  <c r="Y21" i="5"/>
  <c r="X21" i="5"/>
  <c r="W21" i="5"/>
  <c r="V21" i="5"/>
  <c r="U21" i="5"/>
  <c r="T21" i="5"/>
  <c r="S21" i="5"/>
  <c r="AO21" i="5"/>
  <c r="R21" i="5"/>
  <c r="P21" i="5"/>
  <c r="O21" i="5"/>
  <c r="N21" i="5"/>
  <c r="M21" i="5"/>
  <c r="L21" i="5"/>
  <c r="K21" i="5"/>
  <c r="G21" i="5"/>
  <c r="D21" i="5"/>
  <c r="C21" i="5"/>
  <c r="B21" i="5"/>
  <c r="BA21" i="5"/>
  <c r="F21" i="5" s="1"/>
  <c r="AZ21" i="5"/>
  <c r="E21" i="5" s="1"/>
  <c r="AY21" i="5"/>
  <c r="AX21" i="5"/>
  <c r="AW21" i="5"/>
  <c r="AV21" i="5"/>
  <c r="AU21" i="5"/>
  <c r="AT21" i="5"/>
  <c r="AS21" i="5"/>
  <c r="AR21" i="5"/>
  <c r="AQ21" i="5"/>
  <c r="AP21" i="5"/>
  <c r="AC21" i="5"/>
  <c r="AN21" i="5"/>
  <c r="AM21" i="5"/>
  <c r="AL21" i="5"/>
  <c r="AK21" i="5"/>
  <c r="AJ21" i="5"/>
  <c r="AI21" i="5"/>
  <c r="AH21" i="5"/>
  <c r="AG21" i="5"/>
  <c r="AF21" i="5"/>
  <c r="AE21" i="5"/>
  <c r="AD21" i="5"/>
  <c r="I20" i="5"/>
  <c r="BB20" i="5"/>
  <c r="H20" i="5" s="1"/>
  <c r="AF19" i="5"/>
  <c r="AE19" i="5"/>
  <c r="AD19" i="5"/>
  <c r="AC19" i="5"/>
  <c r="AB19" i="5"/>
  <c r="AA19" i="5"/>
  <c r="Z19" i="5"/>
  <c r="Y19" i="5"/>
  <c r="X19" i="5"/>
  <c r="W19" i="5"/>
  <c r="V19" i="5"/>
  <c r="U19" i="5"/>
  <c r="T19" i="5"/>
  <c r="S19" i="5"/>
  <c r="R19" i="5"/>
  <c r="Q19" i="5"/>
  <c r="P19" i="5"/>
  <c r="O19" i="5"/>
  <c r="N19" i="5"/>
  <c r="M19" i="5"/>
  <c r="L19" i="5"/>
  <c r="K19" i="5"/>
  <c r="C19" i="5"/>
  <c r="G19" i="5"/>
  <c r="D19" i="5"/>
  <c r="B19" i="5"/>
  <c r="BA19" i="5"/>
  <c r="F19" i="5" s="1"/>
  <c r="AZ19" i="5"/>
  <c r="E19" i="5" s="1"/>
  <c r="AY19" i="5"/>
  <c r="AX19" i="5"/>
  <c r="AW19" i="5"/>
  <c r="AV19" i="5"/>
  <c r="AU19" i="5"/>
  <c r="AT19" i="5"/>
  <c r="AS19" i="5"/>
  <c r="AR19" i="5"/>
  <c r="AQ19" i="5"/>
  <c r="AP19" i="5"/>
  <c r="AO19" i="5"/>
  <c r="AN19" i="5"/>
  <c r="AM19" i="5"/>
  <c r="AL19" i="5"/>
  <c r="AK19" i="5"/>
  <c r="AJ19" i="5"/>
  <c r="AI19" i="5"/>
  <c r="AH19" i="5"/>
  <c r="AG19" i="5"/>
  <c r="AQ18" i="5"/>
  <c r="AD18" i="5"/>
  <c r="AC18" i="5"/>
  <c r="AB18" i="5"/>
  <c r="AA18" i="5"/>
  <c r="AF18" i="5"/>
  <c r="Z18" i="5"/>
  <c r="Y18" i="5"/>
  <c r="X18" i="5"/>
  <c r="W18" i="5"/>
  <c r="V18" i="5"/>
  <c r="U18" i="5"/>
  <c r="T18" i="5"/>
  <c r="S18" i="5"/>
  <c r="R18" i="5"/>
  <c r="Q18" i="5"/>
  <c r="P18" i="5"/>
  <c r="O18" i="5"/>
  <c r="B18" i="5"/>
  <c r="AE18" i="5"/>
  <c r="N18" i="5"/>
  <c r="M18" i="5"/>
  <c r="L18" i="5"/>
  <c r="K18" i="5"/>
  <c r="G18" i="5"/>
  <c r="D18" i="5"/>
  <c r="BA18" i="5"/>
  <c r="F18" i="5" s="1"/>
  <c r="AZ18" i="5"/>
  <c r="E18" i="5" s="1"/>
  <c r="AY18" i="5"/>
  <c r="AX18" i="5"/>
  <c r="AW18" i="5"/>
  <c r="AV18" i="5"/>
  <c r="AU18" i="5"/>
  <c r="AT18" i="5"/>
  <c r="AS18" i="5"/>
  <c r="AR18" i="5"/>
  <c r="C18" i="5"/>
  <c r="AP18" i="5"/>
  <c r="AO18" i="5"/>
  <c r="AN18" i="5"/>
  <c r="AM18" i="5"/>
  <c r="AL18" i="5"/>
  <c r="AK18" i="5"/>
  <c r="AJ18" i="5"/>
  <c r="AI18" i="5"/>
  <c r="AH18" i="5"/>
  <c r="AG18" i="5"/>
  <c r="BB17" i="5"/>
  <c r="H17" i="5" s="1"/>
  <c r="I17" i="5"/>
  <c r="BA16" i="5"/>
  <c r="F16" i="5" s="1"/>
  <c r="AZ16" i="5"/>
  <c r="E16" i="5" s="1"/>
  <c r="AY16" i="5"/>
  <c r="AX16" i="5"/>
  <c r="AW16" i="5"/>
  <c r="AV16" i="5"/>
  <c r="AU16" i="5"/>
  <c r="AT16" i="5"/>
  <c r="AS16" i="5"/>
  <c r="AR16" i="5"/>
  <c r="AQ16" i="5"/>
  <c r="AP16" i="5"/>
  <c r="AO16" i="5"/>
  <c r="AN16" i="5"/>
  <c r="AM16" i="5"/>
  <c r="AL16" i="5"/>
  <c r="AK16" i="5"/>
  <c r="AJ16" i="5"/>
  <c r="AI16" i="5"/>
  <c r="AH16" i="5"/>
  <c r="AG16" i="5"/>
  <c r="AF16" i="5"/>
  <c r="AE16" i="5"/>
  <c r="AD16" i="5"/>
  <c r="AC16" i="5"/>
  <c r="AB16" i="5"/>
  <c r="AA16" i="5"/>
  <c r="Z16" i="5"/>
  <c r="Y16" i="5"/>
  <c r="X16" i="5"/>
  <c r="W16" i="5"/>
  <c r="V16" i="5"/>
  <c r="U16" i="5"/>
  <c r="T16" i="5"/>
  <c r="S16" i="5"/>
  <c r="R16" i="5"/>
  <c r="Q16" i="5"/>
  <c r="P16" i="5"/>
  <c r="O16" i="5"/>
  <c r="N16" i="5"/>
  <c r="M16" i="5"/>
  <c r="L16" i="5"/>
  <c r="K16" i="5"/>
  <c r="G16" i="5"/>
  <c r="D16" i="5"/>
  <c r="C16" i="5"/>
  <c r="B16" i="5"/>
  <c r="AD15" i="5"/>
  <c r="AC15" i="5"/>
  <c r="AB15" i="5"/>
  <c r="AA15" i="5"/>
  <c r="Z15" i="5"/>
  <c r="Y15" i="5"/>
  <c r="X15" i="5"/>
  <c r="W15" i="5"/>
  <c r="V15" i="5"/>
  <c r="U15" i="5"/>
  <c r="T15" i="5"/>
  <c r="S15" i="5"/>
  <c r="R15" i="5"/>
  <c r="Q15" i="5"/>
  <c r="P15" i="5"/>
  <c r="O15" i="5"/>
  <c r="N15" i="5"/>
  <c r="L15" i="5"/>
  <c r="K15" i="5"/>
  <c r="G15" i="5"/>
  <c r="D15" i="5"/>
  <c r="C15" i="5"/>
  <c r="B15" i="5"/>
  <c r="M15" i="5"/>
  <c r="BA15" i="5"/>
  <c r="F15" i="5" s="1"/>
  <c r="AZ15" i="5"/>
  <c r="E15" i="5" s="1"/>
  <c r="AY15" i="5"/>
  <c r="AX15" i="5"/>
  <c r="AW15" i="5"/>
  <c r="AV15" i="5"/>
  <c r="AU15" i="5"/>
  <c r="AT15" i="5"/>
  <c r="AS15" i="5"/>
  <c r="AR15" i="5"/>
  <c r="AQ15" i="5"/>
  <c r="AP15" i="5"/>
  <c r="AO15" i="5"/>
  <c r="AN15" i="5"/>
  <c r="AM15" i="5"/>
  <c r="AL15" i="5"/>
  <c r="AK15" i="5"/>
  <c r="AJ15" i="5"/>
  <c r="AI15" i="5"/>
  <c r="AH15" i="5"/>
  <c r="AG15" i="5"/>
  <c r="AF15" i="5"/>
  <c r="AE15" i="5"/>
  <c r="AF13" i="5"/>
  <c r="AE13" i="5"/>
  <c r="AD13" i="5"/>
  <c r="AC13" i="5"/>
  <c r="AB13" i="5"/>
  <c r="AA13" i="5"/>
  <c r="Z13" i="5"/>
  <c r="Y13" i="5"/>
  <c r="X13" i="5"/>
  <c r="W13" i="5"/>
  <c r="V13" i="5"/>
  <c r="U13" i="5"/>
  <c r="T13" i="5"/>
  <c r="S13" i="5"/>
  <c r="R13" i="5"/>
  <c r="Q13" i="5"/>
  <c r="P13" i="5"/>
  <c r="O13" i="5"/>
  <c r="N13" i="5"/>
  <c r="M13" i="5"/>
  <c r="L13" i="5"/>
  <c r="K13" i="5"/>
  <c r="G13" i="5"/>
  <c r="D13" i="5"/>
  <c r="C13" i="5"/>
  <c r="B13" i="5"/>
  <c r="BA13" i="5"/>
  <c r="F13" i="5" s="1"/>
  <c r="AZ13" i="5"/>
  <c r="E13" i="5" s="1"/>
  <c r="AY13" i="5"/>
  <c r="AX13" i="5"/>
  <c r="AW13" i="5"/>
  <c r="AV13" i="5"/>
  <c r="AU13" i="5"/>
  <c r="AT13" i="5"/>
  <c r="AS13" i="5"/>
  <c r="AR13" i="5"/>
  <c r="AQ13" i="5"/>
  <c r="AP13" i="5"/>
  <c r="AO13" i="5"/>
  <c r="AN13" i="5"/>
  <c r="AM13" i="5"/>
  <c r="AL13" i="5"/>
  <c r="AK13" i="5"/>
  <c r="AJ13" i="5"/>
  <c r="AI13" i="5"/>
  <c r="AH13" i="5"/>
  <c r="AG13" i="5"/>
  <c r="AK12" i="5"/>
  <c r="AH12" i="5"/>
  <c r="AG12" i="5"/>
  <c r="BA12" i="5"/>
  <c r="F12" i="5" s="1"/>
  <c r="AZ12" i="5"/>
  <c r="E12" i="5" s="1"/>
  <c r="B12" i="5"/>
  <c r="AY12" i="5"/>
  <c r="AX12" i="5"/>
  <c r="AW12" i="5"/>
  <c r="AV12" i="5"/>
  <c r="AU12" i="5"/>
  <c r="AT12" i="5"/>
  <c r="AE12" i="5"/>
  <c r="AS12" i="5"/>
  <c r="AR12" i="5"/>
  <c r="AQ12" i="5"/>
  <c r="AP12" i="5"/>
  <c r="AO12" i="5"/>
  <c r="AN12" i="5"/>
  <c r="AM12" i="5"/>
  <c r="AL12" i="5"/>
  <c r="AF12" i="5"/>
  <c r="AJ12" i="5"/>
  <c r="AI12" i="5"/>
  <c r="AD12" i="5"/>
  <c r="AC12" i="5"/>
  <c r="AB12" i="5"/>
  <c r="AA12" i="5"/>
  <c r="Z12" i="5"/>
  <c r="Y12" i="5"/>
  <c r="X12" i="5"/>
  <c r="W12" i="5"/>
  <c r="V12" i="5"/>
  <c r="U12" i="5"/>
  <c r="T12" i="5"/>
  <c r="S12" i="5"/>
  <c r="R12" i="5"/>
  <c r="Q12" i="5"/>
  <c r="P12" i="5"/>
  <c r="O12" i="5"/>
  <c r="N12" i="5"/>
  <c r="M12" i="5"/>
  <c r="L12" i="5"/>
  <c r="K12" i="5"/>
  <c r="G12" i="5"/>
  <c r="D12" i="5"/>
  <c r="C12" i="5"/>
  <c r="I11" i="5"/>
  <c r="BB11" i="5"/>
  <c r="H11" i="5" s="1"/>
  <c r="AG10" i="5"/>
  <c r="AF10" i="5"/>
  <c r="AE10" i="5"/>
  <c r="AD10" i="5"/>
  <c r="AC10" i="5"/>
  <c r="AB10" i="5"/>
  <c r="AA10" i="5"/>
  <c r="Z10" i="5"/>
  <c r="Y10" i="5"/>
  <c r="W10" i="5"/>
  <c r="V10" i="5"/>
  <c r="U10" i="5"/>
  <c r="T10" i="5"/>
  <c r="S10" i="5"/>
  <c r="R10" i="5"/>
  <c r="Q10" i="5"/>
  <c r="P10" i="5"/>
  <c r="O10" i="5"/>
  <c r="N10" i="5"/>
  <c r="M10" i="5"/>
  <c r="L10" i="5"/>
  <c r="K10" i="5"/>
  <c r="AU10" i="5"/>
  <c r="X10" i="5"/>
  <c r="AH10" i="5"/>
  <c r="G10" i="5"/>
  <c r="D10" i="5"/>
  <c r="C10" i="5"/>
  <c r="AZ10" i="5"/>
  <c r="E10" i="5" s="1"/>
  <c r="AY10" i="5"/>
  <c r="AX10" i="5"/>
  <c r="AW10" i="5"/>
  <c r="AV10" i="5"/>
  <c r="B10" i="5"/>
  <c r="AT10" i="5"/>
  <c r="AS10" i="5"/>
  <c r="AR10" i="5"/>
  <c r="AQ10" i="5"/>
  <c r="AP10" i="5"/>
  <c r="AO10" i="5"/>
  <c r="AN10" i="5"/>
  <c r="AM10" i="5"/>
  <c r="AL10" i="5"/>
  <c r="AK10" i="5"/>
  <c r="AJ10" i="5"/>
  <c r="AI10" i="5"/>
  <c r="AH9" i="5"/>
  <c r="AG9" i="5"/>
  <c r="AF9" i="5"/>
  <c r="AE9" i="5"/>
  <c r="AD9" i="5"/>
  <c r="AC9" i="5"/>
  <c r="AB9" i="5"/>
  <c r="AA9" i="5"/>
  <c r="Z9" i="5"/>
  <c r="Y9" i="5"/>
  <c r="X9" i="5"/>
  <c r="W9" i="5"/>
  <c r="V9" i="5"/>
  <c r="U9" i="5"/>
  <c r="T9" i="5"/>
  <c r="S9" i="5"/>
  <c r="R9" i="5"/>
  <c r="Q9" i="5"/>
  <c r="P9" i="5"/>
  <c r="O9" i="5"/>
  <c r="N9" i="5"/>
  <c r="M9" i="5"/>
  <c r="L9" i="5"/>
  <c r="K9" i="5"/>
  <c r="G9" i="5"/>
  <c r="D9" i="5"/>
  <c r="C9" i="5"/>
  <c r="B9" i="5"/>
  <c r="AZ9" i="5"/>
  <c r="E9" i="5" s="1"/>
  <c r="AY9" i="5"/>
  <c r="AX9" i="5"/>
  <c r="AW9" i="5"/>
  <c r="AV9" i="5"/>
  <c r="AU9" i="5"/>
  <c r="AT9" i="5"/>
  <c r="AS9" i="5"/>
  <c r="AR9" i="5"/>
  <c r="AQ9" i="5"/>
  <c r="AP9" i="5"/>
  <c r="AO9" i="5"/>
  <c r="AN9" i="5"/>
  <c r="AM9" i="5"/>
  <c r="AL9" i="5"/>
  <c r="AK9" i="5"/>
  <c r="AJ9" i="5"/>
  <c r="AI9" i="5"/>
  <c r="BB8" i="5"/>
  <c r="H8" i="5" s="1"/>
  <c r="I8" i="5"/>
  <c r="AP7" i="5"/>
  <c r="AR7" i="5"/>
  <c r="AQ7" i="5"/>
  <c r="AM7" i="5"/>
  <c r="AO7" i="5"/>
  <c r="AZ7" i="5"/>
  <c r="E7" i="5" s="1"/>
  <c r="AY7" i="5"/>
  <c r="AX7" i="5"/>
  <c r="AW7" i="5"/>
  <c r="AN7" i="5"/>
  <c r="AV7" i="5"/>
  <c r="AU7" i="5"/>
  <c r="AT7" i="5"/>
  <c r="AS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D7" i="5"/>
  <c r="C7" i="5"/>
  <c r="B7" i="5"/>
  <c r="T6" i="5"/>
  <c r="D6" i="5"/>
  <c r="G6" i="5"/>
  <c r="K6" i="5"/>
  <c r="L6" i="5"/>
  <c r="M6" i="5"/>
  <c r="N6" i="5"/>
  <c r="O6" i="5"/>
  <c r="P6" i="5"/>
  <c r="Q6" i="5"/>
  <c r="R6" i="5"/>
  <c r="S6" i="5"/>
  <c r="U6" i="5"/>
  <c r="V6" i="5"/>
  <c r="W6" i="5"/>
  <c r="X6" i="5"/>
  <c r="Y6" i="5"/>
  <c r="Z6" i="5"/>
  <c r="AA6" i="5"/>
  <c r="AB6" i="5"/>
  <c r="AC6" i="5"/>
  <c r="AO6" i="5"/>
  <c r="AD6" i="5"/>
  <c r="AE6" i="5"/>
  <c r="AF6" i="5"/>
  <c r="AG6" i="5"/>
  <c r="AH6" i="5"/>
  <c r="AI6" i="5"/>
  <c r="AJ6" i="5"/>
  <c r="AK6" i="5"/>
  <c r="AL6" i="5"/>
  <c r="AM6" i="5"/>
  <c r="AN6" i="5"/>
  <c r="AZ6" i="5"/>
  <c r="E6" i="5" s="1"/>
  <c r="AY6" i="5"/>
  <c r="AX6" i="5"/>
  <c r="AW6" i="5"/>
  <c r="AV6" i="5"/>
  <c r="AU6" i="5"/>
  <c r="AT6" i="5"/>
  <c r="AS6" i="5"/>
  <c r="AR6" i="5"/>
  <c r="AQ6" i="5"/>
  <c r="AP6" i="5"/>
  <c r="C6" i="5"/>
  <c r="B6" i="5"/>
  <c r="I5" i="5"/>
  <c r="BB5" i="5"/>
  <c r="H5" i="5" s="1"/>
  <c r="V4" i="5"/>
  <c r="AZ4" i="5"/>
  <c r="E4" i="5" s="1"/>
  <c r="AY4" i="5"/>
  <c r="AX4" i="5"/>
  <c r="AW4" i="5"/>
  <c r="AV4" i="5"/>
  <c r="AU4" i="5"/>
  <c r="AT4" i="5"/>
  <c r="AS4" i="5"/>
  <c r="AR4" i="5"/>
  <c r="AQ4" i="5"/>
  <c r="AP4" i="5"/>
  <c r="AO4" i="5"/>
  <c r="AN4" i="5"/>
  <c r="AM4" i="5"/>
  <c r="AL4" i="5"/>
  <c r="AK4" i="5"/>
  <c r="AJ4" i="5"/>
  <c r="AI4" i="5"/>
  <c r="AH4" i="5"/>
  <c r="AG4" i="5"/>
  <c r="AF4" i="5"/>
  <c r="AE4" i="5"/>
  <c r="AD4" i="5"/>
  <c r="AC4" i="5"/>
  <c r="AB4" i="5"/>
  <c r="AA4" i="5"/>
  <c r="Z4" i="5"/>
  <c r="Y4" i="5"/>
  <c r="X4" i="5"/>
  <c r="W4" i="5"/>
  <c r="U4" i="5"/>
  <c r="T4" i="5"/>
  <c r="S4" i="5"/>
  <c r="R4" i="5"/>
  <c r="Q4" i="5"/>
  <c r="P4" i="5"/>
  <c r="O4" i="5"/>
  <c r="N4" i="5"/>
  <c r="M4" i="5"/>
  <c r="L4" i="5"/>
  <c r="BA4" i="5" s="1"/>
  <c r="F4" i="5" s="1"/>
  <c r="K4" i="5"/>
  <c r="G4" i="5"/>
  <c r="B4" i="5"/>
  <c r="D17" i="2"/>
  <c r="AZ11" i="5"/>
  <c r="E11" i="5" s="1"/>
  <c r="AZ8" i="5"/>
  <c r="E8" i="5" s="1"/>
  <c r="D14" i="2"/>
  <c r="D11" i="2"/>
  <c r="AZ5" i="5"/>
  <c r="E5" i="5" s="1"/>
  <c r="F8" i="2"/>
  <c r="D10" i="2"/>
  <c r="C4" i="5" s="1"/>
  <c r="I41" i="5" l="1"/>
  <c r="BB41" i="5"/>
  <c r="H41" i="5" s="1"/>
  <c r="I38" i="5"/>
  <c r="BB38" i="5"/>
  <c r="H38" i="5" s="1"/>
  <c r="I35" i="5"/>
  <c r="BB35" i="5"/>
  <c r="H35" i="5" s="1"/>
  <c r="I32" i="5"/>
  <c r="BB32" i="5"/>
  <c r="H32" i="5" s="1"/>
  <c r="I23" i="5"/>
  <c r="BB23" i="5"/>
  <c r="H23" i="5" s="1"/>
  <c r="BA11" i="5"/>
  <c r="F11" i="5" s="1"/>
  <c r="BA8" i="5"/>
  <c r="F8" i="5" s="1"/>
  <c r="BA10" i="5"/>
  <c r="F10" i="5" s="1"/>
  <c r="BA9" i="5"/>
  <c r="F9" i="5" s="1"/>
  <c r="BA7" i="5"/>
  <c r="F7" i="5" s="1"/>
  <c r="BA6" i="5"/>
  <c r="F6" i="5" s="1"/>
  <c r="I14" i="5"/>
  <c r="BB14" i="5"/>
  <c r="H14" i="5" s="1"/>
  <c r="BB43" i="5"/>
  <c r="H43" i="5" s="1"/>
  <c r="I43" i="5"/>
  <c r="BB42" i="5"/>
  <c r="H42" i="5" s="1"/>
  <c r="I42" i="5"/>
  <c r="BB40" i="5"/>
  <c r="H40" i="5" s="1"/>
  <c r="I40" i="5"/>
  <c r="BB39" i="5"/>
  <c r="H39" i="5" s="1"/>
  <c r="I39" i="5"/>
  <c r="BB37" i="5"/>
  <c r="H37" i="5" s="1"/>
  <c r="I37" i="5"/>
  <c r="BB36" i="5"/>
  <c r="H36" i="5" s="1"/>
  <c r="I36" i="5"/>
  <c r="BB34" i="5"/>
  <c r="H34" i="5" s="1"/>
  <c r="I34" i="5"/>
  <c r="BB33" i="5"/>
  <c r="H33" i="5" s="1"/>
  <c r="I33" i="5"/>
  <c r="BB31" i="5"/>
  <c r="H31" i="5" s="1"/>
  <c r="I31" i="5"/>
  <c r="BB30" i="5"/>
  <c r="H30" i="5" s="1"/>
  <c r="I30" i="5"/>
  <c r="BB28" i="5"/>
  <c r="H28" i="5" s="1"/>
  <c r="I28" i="5"/>
  <c r="BB27" i="5"/>
  <c r="H27" i="5" s="1"/>
  <c r="I27" i="5"/>
  <c r="BB25" i="5"/>
  <c r="H25" i="5" s="1"/>
  <c r="I25" i="5"/>
  <c r="BB24" i="5"/>
  <c r="H24" i="5" s="1"/>
  <c r="I24" i="5"/>
  <c r="BB22" i="5"/>
  <c r="H22" i="5" s="1"/>
  <c r="I22" i="5"/>
  <c r="BB21" i="5"/>
  <c r="H21" i="5" s="1"/>
  <c r="I21" i="5"/>
  <c r="BB19" i="5"/>
  <c r="H19" i="5" s="1"/>
  <c r="I19" i="5"/>
  <c r="BB18" i="5"/>
  <c r="H18" i="5" s="1"/>
  <c r="I18" i="5"/>
  <c r="BB16" i="5"/>
  <c r="H16" i="5" s="1"/>
  <c r="I16" i="5"/>
  <c r="BB15" i="5"/>
  <c r="H15" i="5" s="1"/>
  <c r="I15" i="5"/>
  <c r="BB13" i="5"/>
  <c r="H13" i="5" s="1"/>
  <c r="I13" i="5"/>
  <c r="BB12" i="5"/>
  <c r="H12" i="5" s="1"/>
  <c r="I12" i="5"/>
  <c r="BB10" i="5"/>
  <c r="H10" i="5" s="1"/>
  <c r="I10" i="5"/>
  <c r="BB9" i="5"/>
  <c r="H9" i="5" s="1"/>
  <c r="I9" i="5"/>
  <c r="BB7" i="5"/>
  <c r="H7" i="5" s="1"/>
  <c r="I7" i="5"/>
  <c r="BB6" i="5"/>
  <c r="H6" i="5" s="1"/>
  <c r="I6" i="5"/>
  <c r="BB4" i="5"/>
  <c r="H4" i="5" s="1"/>
  <c r="I4" i="5"/>
  <c r="E17" i="2"/>
  <c r="D11" i="5" s="1"/>
  <c r="C11" i="5"/>
  <c r="E14" i="2"/>
  <c r="D8" i="5" s="1"/>
  <c r="C8" i="5"/>
  <c r="E11" i="2"/>
  <c r="D5" i="5" s="1"/>
  <c r="C5" i="5"/>
  <c r="E10" i="2"/>
  <c r="D4" i="5" s="1"/>
  <c r="D8" i="2"/>
</calcChain>
</file>

<file path=xl/sharedStrings.xml><?xml version="1.0" encoding="utf-8"?>
<sst xmlns="http://schemas.openxmlformats.org/spreadsheetml/2006/main" count="465" uniqueCount="336">
  <si>
    <t>Weighted Gradebook</t>
  </si>
  <si>
    <t>gradefully.com</t>
  </si>
  <si>
    <t>A free gradebook from Gradefully. Weighted categories, weighted assignments and a final mark that works itself out, with learning skills and an AI comment prompt built in.</t>
  </si>
  <si>
    <t>My system used to be graded work in folders, a spreadsheet full of weighted-average formulas I was afraid to touch and sticky notes on my desk. This spreadsheet keeps the good part: the formulas are already done, so you only type marks and notes.</t>
  </si>
  <si>
    <t>Fabien Dupont-Mattar, teacher and founder of Gradefully</t>
  </si>
  <si>
    <t>Set it up in four steps</t>
  </si>
  <si>
    <t>1. Categories</t>
  </si>
  <si>
    <t>On the Gradebook tab, type your course name in A3. Then name up to six categories in F3 to K3 and give each a weight in F5 to K5. The example (Tests 25%, Quizzes 10%, Assignments 20%, Labs and projects 15%, Final evaluation 30%) is there to change.</t>
  </si>
  <si>
    <t>2. Students</t>
  </si>
  <si>
    <t>Type your students in column B, from B10 down. Pronouns are optional: the AI prompt uses them. Each student has a code in column A (S01, S02 and so on). Leave the codes alone: they keep names out of the AI.</t>
  </si>
  <si>
    <t>3. Assignments</t>
  </si>
  <si>
    <t>Each column from M on is one assignment. Fill in its header: name, category (pick it from the list), weight and out of. A blank weight counts as 1. A blank out of means you type marks as percents.</t>
  </si>
  <si>
    <t>4. Marks and notes</t>
  </si>
  <si>
    <t>Type the score, like 18 for 18 out of 20. Type M for missing (counts as 0) or EX for exempt (left out). Leave it blank until it's marked. Write what you see in Descriptive notes, column L.</t>
  </si>
  <si>
    <t>How the final mark works</t>
  </si>
  <si>
    <t>Category average</t>
  </si>
  <si>
    <t>The marks in a category, each weighted by its assignment weight. An assignment worth 2 counts twice as much as one worth 1.</t>
  </si>
  <si>
    <t>Final mark</t>
  </si>
  <si>
    <t>The category averages, weighted by the category weights.</t>
  </si>
  <si>
    <t>Empty categories</t>
  </si>
  <si>
    <t>A category with no marks yet is left out, and the other weights scale up. Nothing marked in Labs yet? Labs doesn't pull anyone down. Gradefully works the same way.</t>
  </si>
  <si>
    <t>Weights</t>
  </si>
  <si>
    <t>Category weights don't have to add up to 100. They are scaled, so 30, 30 and 40 work the same as 3, 3 and 4.</t>
  </si>
  <si>
    <t>Example</t>
  </si>
  <si>
    <t>Tests 25% at 72%, Quizzes 10% at 85%, Assignments 20% at 90%, nothing marked yet in the other categories. Final: (25 x 72 + 10 x 85 + 20 x 90) / 55 = 80.9%.</t>
  </si>
  <si>
    <t>What the colours mean</t>
  </si>
  <si>
    <t>80 to 100</t>
  </si>
  <si>
    <t>Level 4, or A. Ontario's achievement levels, from Growing Success.</t>
  </si>
  <si>
    <t>70 to 79</t>
  </si>
  <si>
    <t>Level 3, or B.</t>
  </si>
  <si>
    <t>60 to 69</t>
  </si>
  <si>
    <t>Level 2, or C.</t>
  </si>
  <si>
    <t>50 to 59</t>
  </si>
  <si>
    <t>Level 1, or D.</t>
  </si>
  <si>
    <t>Below 50</t>
  </si>
  <si>
    <t>R: below Level 1. Grades 1 to 8 report R, Grades 9 to 12 report the percentage. Shown in bold red.</t>
  </si>
  <si>
    <t>M</t>
  </si>
  <si>
    <t>Missing. Counts as 0.</t>
  </si>
  <si>
    <t>EX</t>
  </si>
  <si>
    <t>Exempt. Left out of every average.</t>
  </si>
  <si>
    <t>Amber</t>
  </si>
  <si>
    <t>Something to fix: a category with no weight, or an assignment with marks but no category.</t>
  </si>
  <si>
    <t>Pastels</t>
  </si>
  <si>
    <t>Each category has its own colour. Assignment columns take the colour of their category.</t>
  </si>
  <si>
    <t>Switch Level to Letter in cell D7 of the Gradebook if you report letter grades.</t>
  </si>
  <si>
    <t>The other tabs</t>
  </si>
  <si>
    <t>Learning Skills</t>
  </si>
  <si>
    <t>Rate the six learning skills E, G, S or N and keep short observations. Students come from the Gradebook. Click a rating cell to see what to watch for.</t>
  </si>
  <si>
    <t>AI Comment Prompt</t>
  </si>
  <si>
    <t>Two prompts for report card comments, one for subjects and one for learning skills, and the steps to use them with the AI tool your board allows.</t>
  </si>
  <si>
    <t>AI Data</t>
  </si>
  <si>
    <t>Your gradebook with codes instead of names, ready to copy under a prompt. It fills itself in.</t>
  </si>
  <si>
    <t>Good to know</t>
  </si>
  <si>
    <t>Sorting</t>
  </si>
  <si>
    <t>Sort students with the filter arrow on Student, row 9. Codes and learning skills follow along.</t>
  </si>
  <si>
    <t>New students</t>
  </si>
  <si>
    <t>Type them in the next empty row. Don't insert rows: a new row has no formulas. There are 40 student rows and 40 assignment columns.</t>
  </si>
  <si>
    <t>Mistakes</t>
  </si>
  <si>
    <t>If you type over a calculated cell, press Ctrl+Z (Cmd+Z on a Mac) to bring it back.</t>
  </si>
  <si>
    <t>One per class</t>
  </si>
  <si>
    <t>Keep a blank copy of this file and save a new one for each class.</t>
  </si>
  <si>
    <t>Want this without the spreadsheet?</t>
  </si>
  <si>
    <t>Gradefully is the digital gradebook that drafts your report card comments. Your notes ride on every mark. Student names are replaced with codes before anything reaches the AI. You review and approve every comment.</t>
  </si>
  <si>
    <t>Try it free for 60 days, no credit card: gradefully.com</t>
  </si>
  <si>
    <t>Free to use and free to share with other teachers. Made in Ontario by Gradefully Inc.</t>
  </si>
  <si>
    <r>
      <rPr>
        <sz val="9"/>
        <color rgb="FF4F575B"/>
        <rFont val="Arial"/>
      </rPr>
      <t xml:space="preserve">You type: course, categories and weights, the assignment header, students, marks and notes. The rest calculates itself.     </t>
    </r>
    <r>
      <rPr>
        <b/>
        <sz val="9"/>
        <color rgb="FFD50000"/>
        <rFont val="Arial"/>
      </rPr>
      <t>M</t>
    </r>
    <r>
      <rPr>
        <sz val="9"/>
        <color rgb="FF4F575B"/>
        <rFont val="Arial"/>
      </rPr>
      <t xml:space="preserve"> = missing, counts as 0     </t>
    </r>
    <r>
      <rPr>
        <b/>
        <sz val="9"/>
        <color rgb="FF798286"/>
        <rFont val="Arial"/>
      </rPr>
      <t>EX</t>
    </r>
    <r>
      <rPr>
        <sz val="9"/>
        <color rgb="FF4F575B"/>
        <rFont val="Arial"/>
      </rPr>
      <t xml:space="preserve"> = exempt, left out     </t>
    </r>
    <r>
      <rPr>
        <b/>
        <sz val="9"/>
        <color rgb="FF4F575B"/>
        <rFont val="Arial"/>
      </rPr>
      <t>Blank</t>
    </r>
    <r>
      <rPr>
        <sz val="9"/>
        <color rgb="FF4F575B"/>
        <rFont val="Arial"/>
      </rPr>
      <t xml:space="preserve"> = not marked yet</t>
    </r>
  </si>
  <si>
    <t>Grade 10 Science (SNC2D)</t>
  </si>
  <si>
    <t>Tests</t>
  </si>
  <si>
    <t>Quizzes</t>
  </si>
  <si>
    <t>Assignments</t>
  </si>
  <si>
    <t>Labs and projects</t>
  </si>
  <si>
    <t>Final evaluation</t>
  </si>
  <si>
    <t>Assignment</t>
  </si>
  <si>
    <t>Cells Quiz</t>
  </si>
  <si>
    <t>Microscope Lab</t>
  </si>
  <si>
    <t>Unit 1 Test: Tissues and Organs</t>
  </si>
  <si>
    <t>Body Systems Infographic</t>
  </si>
  <si>
    <t>Chemistry Quiz</t>
  </si>
  <si>
    <t>Reaction Types Lab</t>
  </si>
  <si>
    <t>Climate Change Report</t>
  </si>
  <si>
    <t>Unit 2 Test: Chemistry</t>
  </si>
  <si>
    <t>Weight</t>
  </si>
  <si>
    <t>Category</t>
  </si>
  <si>
    <r>
      <rPr>
        <sz val="8.5"/>
        <color rgb="FF798286"/>
        <rFont val="Arial"/>
      </rPr>
      <t xml:space="preserve">Colours:  </t>
    </r>
    <r>
      <rPr>
        <b/>
        <sz val="8.5"/>
        <color rgb="FF0077B6"/>
        <rFont val="Arial"/>
      </rPr>
      <t xml:space="preserve">80+   </t>
    </r>
    <r>
      <rPr>
        <b/>
        <sz val="8.5"/>
        <color rgb="FF15803D"/>
        <rFont val="Arial"/>
      </rPr>
      <t xml:space="preserve">70s   </t>
    </r>
    <r>
      <rPr>
        <b/>
        <sz val="8.5"/>
        <color rgb="FFB45309"/>
        <rFont val="Arial"/>
      </rPr>
      <t xml:space="preserve">60s   </t>
    </r>
    <r>
      <rPr>
        <b/>
        <sz val="8.5"/>
        <color rgb="FFE64A19"/>
        <rFont val="Arial"/>
      </rPr>
      <t xml:space="preserve">50s   </t>
    </r>
    <r>
      <rPr>
        <b/>
        <sz val="8.5"/>
        <color rgb="FFD50000"/>
        <rFont val="Arial"/>
      </rPr>
      <t>under 50</t>
    </r>
  </si>
  <si>
    <t>Weight (blank = 1)</t>
  </si>
  <si>
    <t>Show the level as</t>
  </si>
  <si>
    <t>Out of (blank = 100)</t>
  </si>
  <si>
    <t>Level</t>
  </si>
  <si>
    <t>A category with no marks yet is left out of the final.</t>
  </si>
  <si>
    <t>Date</t>
  </si>
  <si>
    <t>Class average</t>
  </si>
  <si>
    <t>Code</t>
  </si>
  <si>
    <t>Student</t>
  </si>
  <si>
    <t>Pronouns</t>
  </si>
  <si>
    <t>Final</t>
  </si>
  <si>
    <t>Descriptive notes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</si>
  <si>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</si>
  <si>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</si>
  <si>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</si>
  <si>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</si>
  <si>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</si>
  <si>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</si>
  <si>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</si>
  <si>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</si>
  <si>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</si>
  <si>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</si>
  <si>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</si>
  <si>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</si>
  <si>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</si>
  <si>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</si>
  <si>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</si>
  <si>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</si>
  <si>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</si>
  <si>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</si>
  <si>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</si>
  <si>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</si>
  <si>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</si>
  <si>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</si>
  <si>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</si>
  <si>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</si>
  <si>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</si>
  <si>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</si>
  <si>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</si>
  <si>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</si>
  <si>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</si>
  <si>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</si>
  <si>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</si>
  <si>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</si>
  <si>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</si>
  <si>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</si>
  <si>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</si>
  <si>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</si>
  <si>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</si>
  <si>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</si>
  <si>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</si>
  <si>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</si>
  <si>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S01</t>
  </si>
  <si>
    <t>Anderson, Zoe</t>
  </si>
  <si>
    <t>she/her</t>
  </si>
  <si>
    <t>Knows the vocabulary but mixes up tissues and organs on tests. Climate report had good sources; the conclusion stopped short. Reaction lab not handed in. Next: explain answers out loud before writing.</t>
  </si>
  <si>
    <t>S02</t>
  </si>
  <si>
    <t>Brown, Mason</t>
  </si>
  <si>
    <t>he/him</t>
  </si>
  <si>
    <t>Careful in labs, clear observations. Test answers are right but short: rarely explains why. Climate report was his strongest writing so far.</t>
  </si>
  <si>
    <t>S03</t>
  </si>
  <si>
    <t>Chen, Olivia</t>
  </si>
  <si>
    <t>Explains her reasoning clearly on tests and in class. Infographic was organized and accurate. Asks good questions but doesn't always follow them up.</t>
  </si>
  <si>
    <t>S04</t>
  </si>
  <si>
    <t>Davis, Lucas</t>
  </si>
  <si>
    <t>Strong in chemistry: balances equations quickly. Exempt from the reaction lab (medical absence). Written work improves when he plans with the outline first.</t>
  </si>
  <si>
    <t>S05</t>
  </si>
  <si>
    <t>Gagnon, Léa</t>
  </si>
  <si>
    <t>Excellent lab technique and data tables. Climate report used real Canadian data. Quiet in group work; her ideas are strong when she shares them.</t>
  </si>
  <si>
    <t>S06</t>
  </si>
  <si>
    <t>Garcia, Nathan</t>
  </si>
  <si>
    <t>Explains concepts better in conversation than on paper. Marks drop on multi-step test questions. Climate report missing. Responds well to quick check-ins.</t>
  </si>
  <si>
    <t>S07</t>
  </si>
  <si>
    <t>Johnson, Aiden</t>
  </si>
  <si>
    <t>they/them</t>
  </si>
  <si>
    <t>Thoughtful answers when engaged. Infographic never submitted after two reminders. Unit 2 test showed real gains on reaction types.</t>
  </si>
  <si>
    <t>S08</t>
  </si>
  <si>
    <t>Tremblay, Noah</t>
  </si>
  <si>
    <t>Away for the Unit 2 test, rewrite booked. Lab work is solid. Quiz marks swing week to week: needs to review notes between classes.</t>
  </si>
  <si>
    <t>S09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</si>
  <si>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</si>
  <si>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</si>
  <si>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</si>
  <si>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</si>
  <si>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</si>
  <si>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</si>
  <si>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</si>
  <si>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</si>
  <si>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</si>
  <si>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</si>
  <si>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</si>
  <si>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</si>
  <si>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</si>
  <si>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</si>
  <si>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</si>
  <si>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</si>
  <si>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</si>
  <si>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</si>
  <si>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</si>
  <si>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</si>
  <si>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</si>
  <si>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</si>
  <si>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</si>
  <si>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</si>
  <si>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</si>
  <si>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</si>
  <si>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</si>
  <si>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</si>
  <si>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</si>
  <si>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</si>
  <si>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</si>
  <si>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Learning Skills and Work Habits</t>
  </si>
  <si>
    <t>Rate each skill E, G, S or N, and keep short observations: a date and what you saw. Students come from the Gradebook. Click a rating cell to see what to watch for.</t>
  </si>
  <si>
    <r>
      <rPr>
        <sz val="9.5"/>
        <color rgb="FF4F575B"/>
        <rFont val="Arial"/>
      </rPr>
      <t xml:space="preserve">Ratings:   </t>
    </r>
    <r>
      <rPr>
        <b/>
        <sz val="10"/>
        <color rgb="FF0077B6"/>
        <rFont val="Arial"/>
      </rPr>
      <t>E</t>
    </r>
    <r>
      <rPr>
        <sz val="9.5"/>
        <color rgb="FF4F575B"/>
        <rFont val="Arial"/>
      </rPr>
      <t xml:space="preserve"> excellent      </t>
    </r>
    <r>
      <rPr>
        <b/>
        <sz val="10"/>
        <color rgb="FF15803D"/>
        <rFont val="Arial"/>
      </rPr>
      <t>G</t>
    </r>
    <r>
      <rPr>
        <sz val="9.5"/>
        <color rgb="FF4F575B"/>
        <rFont val="Arial"/>
      </rPr>
      <t xml:space="preserve"> good      </t>
    </r>
    <r>
      <rPr>
        <b/>
        <sz val="10"/>
        <color rgb="FFB45309"/>
        <rFont val="Arial"/>
      </rPr>
      <t>S</t>
    </r>
    <r>
      <rPr>
        <sz val="9.5"/>
        <color rgb="FF4F575B"/>
        <rFont val="Arial"/>
      </rPr>
      <t xml:space="preserve"> satisfactory      </t>
    </r>
    <r>
      <rPr>
        <b/>
        <sz val="10"/>
        <color rgb="FFE64A19"/>
        <rFont val="Arial"/>
      </rPr>
      <t>N</t>
    </r>
    <r>
      <rPr>
        <sz val="9.5"/>
        <color rgb="FF4F575B"/>
        <rFont val="Arial"/>
      </rPr>
      <t xml:space="preserve"> needs improvement      </t>
    </r>
  </si>
  <si>
    <t>Responsibility
(R)</t>
  </si>
  <si>
    <t>Organization
(O)</t>
  </si>
  <si>
    <t>Independent Work
(IW)</t>
  </si>
  <si>
    <t>Collaboration
(C)</t>
  </si>
  <si>
    <t>Initiative
(I)</t>
  </si>
  <si>
    <t>Self-Regulation
(SR)</t>
  </si>
  <si>
    <t>Learning skills observations (what you saw, with a date)</t>
  </si>
  <si>
    <t>S</t>
  </si>
  <si>
    <t>N</t>
  </si>
  <si>
    <t>G</t>
  </si>
  <si>
    <t>Oct 8: asked for help on the infographic early, a good sign. Oct 30: reaction lab not submitted, no heads-up. Works well with a partner.</t>
  </si>
  <si>
    <t>Reliable and on time. Rarely volunteers ideas in discussion. Nov 6: helped his group finish the lab setup.</t>
  </si>
  <si>
    <t>E</t>
  </si>
  <si>
    <t>Plans multi-step work with checkpoints. Asks questions past the task. Sometimes takes over in groups.</t>
  </si>
  <si>
    <t>Oct 20: no materials three times this month. Curious and engaged in chemistry.</t>
  </si>
  <si>
    <t>Independent and organized. Quiet in groups. Nov 12: shared a strong idea when asked directly.</t>
  </si>
  <si>
    <t>Needs a prompt to get started. Nov 13: report missing. Says what's hard when asked. Good with peers.</t>
  </si>
  <si>
    <t>Two reminders for the infographic. Brings fresh ideas to class discussion. Works better with a written checklist.</t>
  </si>
  <si>
    <t>Tells me about absences ahead of time. Sep 29: notes binder disorganized. Good lab partner.</t>
  </si>
  <si>
    <t>Draft report card comments with the AI tool you choose</t>
  </si>
  <si>
    <t>Two prompts written for Ontario report cards and Growing Success: strengths first, then next steps for improvement. You paste a prompt and your coded gradebook. The AI drafts. You decide.</t>
  </si>
  <si>
    <t>Before you paste anything</t>
  </si>
  <si>
    <t>Your board's rules</t>
  </si>
  <si>
    <t>Use an AI tool your board allows. If a tool is free and its privacy policy is vague, keep student data out of it.</t>
  </si>
  <si>
    <t>Codes, not names</t>
  </si>
  <si>
    <t>Paste the AI Data tab, never the Gradebook. AI Data uses codes (S01, S02) instead of names. The key stays in this file, in column A of the Gradebook.</t>
  </si>
  <si>
    <t>Check your notes</t>
  </si>
  <si>
    <t>Codes replace the name column only. A name typed inside a note goes through as it is, so change it to he, she, they or the student's code first.</t>
  </si>
  <si>
    <t>You decide</t>
  </si>
  <si>
    <t>Read every draft. Fix what the AI got wrong and make it sound like you. The professional judgement stays yours.</t>
  </si>
  <si>
    <t>Your settings</t>
  </si>
  <si>
    <t>Course</t>
  </si>
  <si>
    <t>Reporting period</t>
  </si>
  <si>
    <t>midterm report</t>
  </si>
  <si>
    <t>Character limit</t>
  </si>
  <si>
    <t>Match the comment box in your board's report card software. Leave the limit blank and the prompt asks for four or five sentences instead.</t>
  </si>
  <si>
    <t>How to use it</t>
  </si>
  <si>
    <t>1. Settings</t>
  </si>
  <si>
    <t>Pick the reporting period and type your board's character limit above.</t>
  </si>
  <si>
    <t>2. Copy a prompt</t>
  </si>
  <si>
    <t>Select the prompt you need, from its first line to My class data (C29 to C51 for Prompt 1, C56 to C75 for Prompt 2), and copy it: Ctrl+C, or Cmd+C on a Mac.</t>
  </si>
  <si>
    <t>3. Paste it</t>
  </si>
  <si>
    <t>Paste it into the AI tool. Don't send it yet.</t>
  </si>
  <si>
    <t>4. Add the data</t>
  </si>
  <si>
    <t>Open the AI Data tab. Select from A3 to the last student in column I, copy it and paste it right under the prompt. Now send.</t>
  </si>
  <si>
    <t>5. Big class?</t>
  </si>
  <si>
    <t>Send 8 to 10 students at a time: comments tend to stay more specific. In the same chat, paste the next group with: Same instructions, next students.</t>
  </si>
  <si>
    <t>6. Read and swap</t>
  </si>
  <si>
    <t>Read every draft and edit it until it sounds like you. Then swap each code for the student's name in your report card software.</t>
  </si>
  <si>
    <t>Prompt 1: subject comment</t>
  </si>
  <si>
    <t>For the comment on each subject or course. It reads the marks, the category averages and your descriptive notes.</t>
  </si>
  <si>
    <t>From here</t>
  </si>
  <si>
    <t>Under this prompt is my class data, copied from my gradebook. The first line names the columns. Each line after it is one student, identified by a code instead of a name.</t>
  </si>
  <si>
    <t>For each student, draft one comment for the Strengths and Next Steps for Improvement box, the way Growing Success describes it:</t>
  </si>
  <si>
    <t>1. Open with a significant strength, tied to specific work in the data: a test, a lab, a project, a presentation.</t>
  </si>
  <si>
    <t>2. Add a second point: another strength or an area of growth. Use my descriptive notes as the main evidence.</t>
  </si>
  <si>
    <t>3. Name the most important gap honestly and kindly. Do not hide a difficulty.</t>
  </si>
  <si>
    <t>4. End with one next step for improvement: small, concrete and something the student can start next week.</t>
  </si>
  <si>
    <t>Rules:</t>
  </si>
  <si>
    <t>- Use only what is in my data. Never invent work, results or behaviours.</t>
  </si>
  <si>
    <t>- My descriptive notes carry the most weight. The marks show the pattern and the notes explain it.</t>
  </si>
  <si>
    <t>- Mention a learning skill only if my data shows it changed the result, in either direction.</t>
  </si>
  <si>
    <t>- Missing work counts as zero. Exempt work was excused, so never treat it as a problem.</t>
  </si>
  <si>
    <t>- Qualify every claim honestly with words like consistently, usually, sometimes and not yet.</t>
  </si>
  <si>
    <t>- No marks, percentages, levels or letter grades in the comment. No curriculum codes or jargon.</t>
  </si>
  <si>
    <t>- Write in plain language a parent can follow, in a warm and professional teacher voice.</t>
  </si>
  <si>
    <t>- Use the student code exactly as written and the pronouns given. If no pronouns are given, use they and them.</t>
  </si>
  <si>
    <t>- If a student's data is thin, write a shorter honest comment and add [needs more notes] at the end.</t>
  </si>
  <si>
    <t>Format: the student code on its own line, then the comment. Leave a blank line between students. No headings and no extra commentary.</t>
  </si>
  <si>
    <t>to here</t>
  </si>
  <si>
    <t>My class data:</t>
  </si>
  <si>
    <t>Prompt 2: learning skills comment</t>
  </si>
  <si>
    <t>For the learning skills and work habits comment. It reads the Learning Skills tab.</t>
  </si>
  <si>
    <t>Use the learning skills ratings and my learning skills observations. The ratings are E (excellent), G (good), S (satisfactory) and N (needs improvement).</t>
  </si>
  <si>
    <t>For each student, draft one learning skills comment with strengths and next steps for improvement:</t>
  </si>
  <si>
    <t>1. Name one or two skills that are real strengths, with a specific example from my observations.</t>
  </si>
  <si>
    <t>2. Name the one skill that would make the biggest difference next, honestly and kindly.</t>
  </si>
  <si>
    <t>3. End with one next step: small, concrete and something the student can start next week.</t>
  </si>
  <si>
    <t>- Use only my ratings and observations. Never invent behaviours or examples.</t>
  </si>
  <si>
    <t>- Do not put the letters E, G, S or N in the comment. Describe the behaviour instead.</t>
  </si>
  <si>
    <t>- If a student's observations are thin, write a shorter honest comment and add [needs more notes] at the end.</t>
  </si>
  <si>
    <t>Check a comment's length</t>
  </si>
  <si>
    <t>Paste one comment into the white box. Excel counts the characters, spaces included.</t>
  </si>
  <si>
    <t>Comment</t>
  </si>
  <si>
    <t>Length</t>
  </si>
  <si>
    <t>Want the comments drafted inside your gradebook?</t>
  </si>
  <si>
    <t>That's what Gradefully does. Your notes ride on every mark. Student names are replaced with codes before anything reaches the AI. You review and approve every comment.</t>
  </si>
  <si>
    <t>AI Data (no names)</t>
  </si>
  <si>
    <r>
      <rPr>
        <b/>
        <sz val="9.5"/>
        <color rgb="FF111827"/>
        <rFont val="Arial"/>
      </rPr>
      <t xml:space="preserve">Your gradebook with codes instead of names. </t>
    </r>
    <r>
      <rPr>
        <sz val="9.5"/>
        <color rgb="FF4F575B"/>
        <rFont val="Arial"/>
      </rPr>
      <t>Copy from A3 to the last student in column I, then paste it under the prompt. This tab fills itself in from the Gradebook and Learning Skills tabs: nothing to type here. Your names stay in this file.</t>
    </r>
  </si>
  <si>
    <t>Student code</t>
  </si>
  <si>
    <t>Category averages</t>
  </si>
  <si>
    <t>Marks by assignment</t>
  </si>
  <si>
    <t>Learning skills ratings</t>
  </si>
  <si>
    <t>Learning skills observations</t>
  </si>
  <si>
    <t>LS row</t>
  </si>
  <si>
    <t>Mark 1</t>
  </si>
  <si>
    <t>Mark 2</t>
  </si>
  <si>
    <t>Mark 3</t>
  </si>
  <si>
    <t>Mark 4</t>
  </si>
  <si>
    <t>Mark 5</t>
  </si>
  <si>
    <t>Mark 6</t>
  </si>
  <si>
    <t>Mark 7</t>
  </si>
  <si>
    <t>Mark 8</t>
  </si>
  <si>
    <t>Mark 9</t>
  </si>
  <si>
    <t>Mark 10</t>
  </si>
  <si>
    <t>Mark 11</t>
  </si>
  <si>
    <t>Mark 12</t>
  </si>
  <si>
    <t>Mark 13</t>
  </si>
  <si>
    <t>Mark 14</t>
  </si>
  <si>
    <t>Mark 15</t>
  </si>
  <si>
    <t>Mark 16</t>
  </si>
  <si>
    <t>Mark 17</t>
  </si>
  <si>
    <t>Mark 18</t>
  </si>
  <si>
    <t>Mark 19</t>
  </si>
  <si>
    <t>Mark 20</t>
  </si>
  <si>
    <t>Mark 21</t>
  </si>
  <si>
    <t>Mark 22</t>
  </si>
  <si>
    <t>Mark 23</t>
  </si>
  <si>
    <t>Mark 24</t>
  </si>
  <si>
    <t>Mark 25</t>
  </si>
  <si>
    <t>Mark 26</t>
  </si>
  <si>
    <t>Mark 27</t>
  </si>
  <si>
    <t>Mark 28</t>
  </si>
  <si>
    <t>Mark 29</t>
  </si>
  <si>
    <t>Mark 30</t>
  </si>
  <si>
    <t>Mark 31</t>
  </si>
  <si>
    <t>Mark 32</t>
  </si>
  <si>
    <t>Mark 33</t>
  </si>
  <si>
    <t>Mark 34</t>
  </si>
  <si>
    <t>Mark 35</t>
  </si>
  <si>
    <t>Mark 36</t>
  </si>
  <si>
    <t>Mark 37</t>
  </si>
  <si>
    <t>Mark 38</t>
  </si>
  <si>
    <t>Mark 39</t>
  </si>
  <si>
    <t>Mark 40</t>
  </si>
  <si>
    <t>Categories</t>
  </si>
  <si>
    <t>Marks</t>
  </si>
  <si>
    <t>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</si>
</sst>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6" formatCode="mmm\ d"/>
  </numFmts>
  <fonts count="65" x14ac:knownFonts="1">
    <font>
      <sz val="11"/>
      <color theme="1"/>
      <name val="Calibri"/>
      <family val="2"/>
      <scheme val="minor"/>
    </font>
    <font>
      <b/>
      <sz val="13"/>
      <color rgb="FFFFFFFF"/>
      <name val="Arial"/>
    </font>
    <font>
      <b/>
      <u/>
      <sz val="10"/>
      <color rgb="FFFFFFFF"/>
      <name val="Arial"/>
    </font>
    <font>
      <b/>
      <sz val="22"/>
      <color rgb="FF111827"/>
      <name val="Arial"/>
    </font>
    <font>
      <sz val="11"/>
      <color rgb="FF4F575B"/>
      <name val="Arial"/>
    </font>
    <font>
      <i/>
      <sz val="10.5"/>
      <color rgb="FF111827"/>
      <name val="Arial"/>
    </font>
    <font>
      <b/>
      <sz val="9.5"/>
      <color rgb="FF4F575B"/>
      <name val="Arial"/>
    </font>
    <font>
      <b/>
      <sz val="13"/>
      <color rgb="FF111827"/>
      <name val="Arial"/>
    </font>
    <font>
      <b/>
      <sz val="10"/>
      <color rgb="FF111827"/>
      <name val="Arial"/>
    </font>
    <font>
      <sz val="10"/>
      <color rgb="FF111827"/>
      <name val="Arial"/>
    </font>
    <font>
      <b/>
      <sz val="10"/>
      <color rgb="FF0077B6"/>
      <name val="Arial"/>
    </font>
    <font>
      <b/>
      <sz val="10"/>
      <color rgb="FF15803D"/>
      <name val="Arial"/>
    </font>
    <font>
      <b/>
      <sz val="10"/>
      <color rgb="FFB45309"/>
      <name val="Arial"/>
    </font>
    <font>
      <b/>
      <sz val="10"/>
      <color rgb="FFE64A19"/>
      <name val="Arial"/>
    </font>
    <font>
      <b/>
      <sz val="10"/>
      <color rgb="FFD50000"/>
      <name val="Arial"/>
    </font>
    <font>
      <b/>
      <sz val="10"/>
      <color rgb="FF798286"/>
      <name val="Arial"/>
    </font>
    <font>
      <b/>
      <sz val="10"/>
      <color rgb="FF7A5A00"/>
      <name val="Arial"/>
    </font>
    <font>
      <b/>
      <sz val="10"/>
      <color rgb="FF1B6C8D"/>
      <name val="Arial"/>
    </font>
    <font>
      <i/>
      <sz val="9.5"/>
      <color rgb="FF4F575B"/>
      <name val="Arial"/>
    </font>
    <font>
      <sz val="10.5"/>
      <color rgb="FF111827"/>
      <name val="Arial"/>
    </font>
    <font>
      <b/>
      <u/>
      <sz val="10.5"/>
      <color rgb="FF0077B6"/>
      <name val="Arial"/>
    </font>
    <font>
      <sz val="8.5"/>
      <color rgb="FF798286"/>
      <name val="Arial"/>
    </font>
    <font>
      <b/>
      <sz val="12"/>
      <color rgb="FF111827"/>
      <name val="Arial"/>
    </font>
    <font>
      <sz val="8"/>
      <color rgb="FF798286"/>
      <name val="Arial"/>
    </font>
    <font>
      <b/>
      <sz val="9"/>
      <color rgb="FF111827"/>
      <name val="Arial"/>
    </font>
    <font>
      <b/>
      <sz val="8.5"/>
      <color rgb="FF4F575B"/>
      <name val="Arial"/>
    </font>
    <font>
      <sz val="8"/>
      <color rgb="FF1B6C8D"/>
      <name val="Arial"/>
    </font>
    <font>
      <b/>
      <sz val="10.5"/>
      <color rgb="FF111827"/>
      <name val="Arial"/>
    </font>
    <font>
      <b/>
      <sz val="9.5"/>
      <color rgb="FF111827"/>
      <name val="Arial"/>
    </font>
    <font>
      <b/>
      <sz val="8.5"/>
      <color rgb="FF1B6C8D"/>
      <name val="Arial"/>
    </font>
    <font>
      <sz val="8"/>
      <color rgb="FF15803D"/>
      <name val="Arial"/>
    </font>
    <font>
      <b/>
      <sz val="8.5"/>
      <color rgb="FF15803D"/>
      <name val="Arial"/>
    </font>
    <font>
      <b/>
      <sz val="10"/>
      <color rgb="FF7A6A12"/>
      <name val="Arial"/>
    </font>
    <font>
      <sz val="8"/>
      <color rgb="FF7A6A12"/>
      <name val="Arial"/>
    </font>
    <font>
      <b/>
      <sz val="8.5"/>
      <color rgb="FF7A6A12"/>
      <name val="Arial"/>
    </font>
    <font>
      <b/>
      <sz val="10"/>
      <color rgb="FFBE185D"/>
      <name val="Arial"/>
    </font>
    <font>
      <sz val="8"/>
      <color rgb="FFBE185D"/>
      <name val="Arial"/>
    </font>
    <font>
      <b/>
      <sz val="8.5"/>
      <color rgb="FFBE185D"/>
      <name val="Arial"/>
    </font>
    <font>
      <b/>
      <sz val="10"/>
      <color rgb="FF6D28D9"/>
      <name val="Arial"/>
    </font>
    <font>
      <sz val="8"/>
      <color rgb="FF6D28D9"/>
      <name val="Arial"/>
    </font>
    <font>
      <b/>
      <sz val="8.5"/>
      <color rgb="FF6D28D9"/>
      <name val="Arial"/>
    </font>
    <font>
      <b/>
      <sz val="10"/>
      <color rgb="FFB4532A"/>
      <name val="Arial"/>
    </font>
    <font>
      <sz val="8"/>
      <color rgb="FFB4532A"/>
      <name val="Arial"/>
    </font>
    <font>
      <b/>
      <sz val="8.5"/>
      <color rgb="FFB4532A"/>
      <name val="Arial"/>
    </font>
    <font>
      <i/>
      <sz val="8"/>
      <color rgb="FF798286"/>
      <name val="Arial"/>
    </font>
    <font>
      <sz val="8.5"/>
      <color rgb="FF111827"/>
      <name val="Arial"/>
    </font>
    <font>
      <sz val="8"/>
      <color rgb="FF4F575B"/>
      <name val="Arial"/>
    </font>
    <font>
      <sz val="9"/>
      <color rgb="FF111827"/>
      <name val="Arial"/>
    </font>
    <font>
      <sz val="8.5"/>
      <color rgb="FF4F575B"/>
      <name val="Arial"/>
    </font>
    <font>
      <sz val="9.5"/>
      <color rgb="FF4F575B"/>
      <name val="Arial"/>
    </font>
    <font>
      <b/>
      <sz val="8.5"/>
      <color rgb="FF111827"/>
      <name val="Arial"/>
    </font>
    <font>
      <b/>
      <sz val="17"/>
      <color rgb="FF111827"/>
      <name val="Arial"/>
    </font>
    <font>
      <sz val="10.5"/>
      <color rgb="FF4F575B"/>
      <name val="Arial"/>
    </font>
    <font>
      <sz val="10"/>
      <color rgb="FF4F575B"/>
      <name val="Arial"/>
    </font>
    <font>
      <i/>
      <sz val="9"/>
      <color rgb="FF798286"/>
      <name val="Arial"/>
    </font>
    <font>
      <b/>
      <sz val="9"/>
      <color rgb="FF0077B6"/>
      <name val="Arial"/>
    </font>
    <font>
      <b/>
      <sz val="10"/>
      <color rgb="FF4F575B"/>
      <name val="Arial"/>
    </font>
    <font>
      <sz val="9"/>
      <color rgb="FF4F575B"/>
      <name val="Arial"/>
    </font>
    <font>
      <b/>
      <sz val="9"/>
      <color rgb="FFD50000"/>
      <name val="Arial"/>
    </font>
    <font>
      <b/>
      <sz val="9"/>
      <color rgb="FF798286"/>
      <name val="Arial"/>
    </font>
    <font>
      <b/>
      <sz val="9"/>
      <color rgb="FF4F575B"/>
      <name val="Arial"/>
    </font>
    <font>
      <b/>
      <sz val="8.5"/>
      <color rgb="FF0077B6"/>
      <name val="Arial"/>
    </font>
    <font>
      <b/>
      <sz val="8.5"/>
      <color rgb="FFB45309"/>
      <name val="Arial"/>
    </font>
    <font>
      <b/>
      <sz val="8.5"/>
      <color rgb="FFE64A19"/>
      <name val="Arial"/>
    </font>
    <font>
      <b/>
      <sz val="8.5"/>
      <color rgb="FFD50000"/>
      <name val="Arial"/>
    </font>
  </fonts>
  <fills count="25">
    <fill>
      <patternFill patternType="none"/>
    </fill>
    <fill>
      <patternFill patternType="gray125"/>
    </fill>
    <fill>
      <patternFill patternType="solid">
        <fgColor rgb="FF00B7FF"/>
        <bgColor rgb="FF00B7FF"/>
      </patternFill>
    </fill>
    <fill>
      <patternFill patternType="solid">
        <fgColor rgb="FFEBF7FE"/>
        <bgColor rgb="FFEBF7FE"/>
      </patternFill>
    </fill>
    <fill>
      <patternFill patternType="solid">
        <fgColor rgb="FFE1F3FD"/>
        <bgColor rgb="FFE1F3FD"/>
      </patternFill>
    </fill>
    <fill>
      <patternFill patternType="solid">
        <fgColor rgb="FFE4F9F1"/>
        <bgColor rgb="FFE4F9F1"/>
      </patternFill>
    </fill>
    <fill>
      <patternFill patternType="solid">
        <fgColor rgb="FFFFF4D6"/>
        <bgColor rgb="FFFFF4D6"/>
      </patternFill>
    </fill>
    <fill>
      <patternFill patternType="solid">
        <fgColor rgb="FFFDE9E2"/>
        <bgColor rgb="FFFDE9E2"/>
      </patternFill>
    </fill>
    <fill>
      <patternFill patternType="solid">
        <fgColor rgb="FFFFE5E5"/>
        <bgColor rgb="FFFFE5E5"/>
      </patternFill>
    </fill>
    <fill>
      <patternFill patternType="solid">
        <fgColor rgb="FFF3F7F9"/>
        <bgColor rgb="FFF3F7F9"/>
      </patternFill>
    </fill>
    <fill>
      <patternFill patternType="solid">
        <fgColor rgb="FFFDE68A"/>
        <bgColor rgb="FFFDE68A"/>
      </patternFill>
    </fill>
    <fill>
      <patternFill patternType="solid">
        <fgColor rgb="FFD0EDFD"/>
        <bgColor rgb="FFD0EDFD"/>
      </patternFill>
    </fill>
    <fill>
      <patternFill patternType="solid">
        <fgColor rgb="FFFFFFFF"/>
        <bgColor rgb="FFFFFFFF"/>
      </patternFill>
    </fill>
    <fill>
      <patternFill patternType="solid">
        <fgColor rgb="FFEAF3F8"/>
        <bgColor rgb="FFEAF3F8"/>
      </patternFill>
    </fill>
    <fill>
      <patternFill patternType="solid">
        <fgColor rgb="FFEEF8FE"/>
        <bgColor rgb="FFEEF8FE"/>
      </patternFill>
    </fill>
    <fill>
      <patternFill patternType="solid">
        <fgColor rgb="FFD3F5E3"/>
        <bgColor rgb="FFD3F5E3"/>
      </patternFill>
    </fill>
    <fill>
      <patternFill patternType="solid">
        <fgColor rgb="FFEFFBF5"/>
        <bgColor rgb="FFEFFBF5"/>
      </patternFill>
    </fill>
    <fill>
      <patternFill patternType="solid">
        <fgColor rgb="FFF3ECC0"/>
        <bgColor rgb="FFF3ECC0"/>
      </patternFill>
    </fill>
    <fill>
      <patternFill patternType="solid">
        <fgColor rgb="FFFBF8E8"/>
        <bgColor rgb="FFFBF8E8"/>
      </patternFill>
    </fill>
    <fill>
      <patternFill patternType="solid">
        <fgColor rgb="FFFFD6E8"/>
        <bgColor rgb="FFFFD6E8"/>
      </patternFill>
    </fill>
    <fill>
      <patternFill patternType="solid">
        <fgColor rgb="FFFFF0F6"/>
        <bgColor rgb="FFFFF0F6"/>
      </patternFill>
    </fill>
    <fill>
      <patternFill patternType="solid">
        <fgColor rgb="FFE3DEFC"/>
        <bgColor rgb="FFE3DEFC"/>
      </patternFill>
    </fill>
    <fill>
      <patternFill patternType="solid">
        <fgColor rgb="FFF5F3FE"/>
        <bgColor rgb="FFF5F3FE"/>
      </patternFill>
    </fill>
    <fill>
      <patternFill patternType="solid">
        <fgColor rgb="FFFFE0CF"/>
        <bgColor rgb="FFFFE0CF"/>
      </patternFill>
    </fill>
    <fill>
      <patternFill patternType="solid">
        <fgColor rgb="FFFFF4ED"/>
        <bgColor rgb="FFFFF4ED"/>
      </patternFill>
    </fill>
  </fills>
  <borders count="30">
    <border>
      <left/>
      <right/>
      <top/>
      <bottom/>
      <diagonal/>
    </border>
    <border>
      <left style="thick">
        <color rgb="FF33C5FF"/>
      </left>
      <right/>
      <top/>
      <bottom/>
      <diagonal/>
    </border>
    <border>
      <left/>
      <right/>
      <top/>
      <bottom style="thin">
        <color rgb="FFD6E0E5"/>
      </bottom>
      <diagonal/>
    </border>
    <border>
      <left/>
      <right/>
      <top/>
      <bottom style="thin">
        <color rgb="FFD6E0E5"/>
      </bottom>
      <diagonal/>
    </border>
    <border>
      <left/>
      <right/>
      <top/>
      <bottom style="medium">
        <color rgb="FFFFFFFF"/>
      </bottom>
      <diagonal/>
    </border>
    <border>
      <left/>
      <right/>
      <top/>
      <bottom style="thin">
        <color rgb="FFA7AFB4"/>
      </bottom>
      <diagonal/>
    </border>
    <border>
      <left/>
      <right/>
      <top/>
      <bottom style="thin">
        <color rgb="FFA7AFB4"/>
      </bottom>
      <diagonal/>
    </border>
    <border>
      <left style="thin">
        <color rgb="FFA7AFB4"/>
      </left>
      <right style="thin">
        <color rgb="FFA7AFB4"/>
      </right>
      <top style="thin">
        <color rgb="FFA7AFB4"/>
      </top>
      <bottom style="thin">
        <color rgb="FFA7AFB4"/>
      </bottom>
      <diagonal/>
    </border>
    <border>
      <left/>
      <right/>
      <top/>
      <bottom style="medium">
        <color rgb="FF33C5FF"/>
      </bottom>
      <diagonal/>
    </border>
    <border>
      <left style="medium">
        <color rgb="FFFFFFFF"/>
      </left>
      <right/>
      <top/>
      <bottom/>
      <diagonal/>
    </border>
    <border>
      <left style="medium">
        <color rgb="FFFFFFFF"/>
      </left>
      <right/>
      <top/>
      <bottom style="medium">
        <color rgb="FFD0EDFD"/>
      </bottom>
      <diagonal/>
    </border>
    <border>
      <left style="medium">
        <color rgb="FFFFFFFF"/>
      </left>
      <right/>
      <top/>
      <bottom style="medium">
        <color rgb="FF33C5FF"/>
      </bottom>
      <diagonal/>
    </border>
    <border>
      <left style="medium">
        <color rgb="FFFFFFFF"/>
      </left>
      <right/>
      <top/>
      <bottom style="thin">
        <color rgb="FFE3EAEE"/>
      </bottom>
      <diagonal/>
    </border>
    <border>
      <left style="medium">
        <color rgb="FFFFFFFF"/>
      </left>
      <right/>
      <top/>
      <bottom style="medium">
        <color rgb="FFD3F5E3"/>
      </bottom>
      <diagonal/>
    </border>
    <border>
      <left style="medium">
        <color rgb="FFFFFFFF"/>
      </left>
      <right/>
      <top/>
      <bottom style="medium">
        <color rgb="FFF3ECC0"/>
      </bottom>
      <diagonal/>
    </border>
    <border>
      <left style="medium">
        <color rgb="FFFFFFFF"/>
      </left>
      <right/>
      <top/>
      <bottom style="medium">
        <color rgb="FFFFD6E8"/>
      </bottom>
      <diagonal/>
    </border>
    <border>
      <left style="medium">
        <color rgb="FFFFFFFF"/>
      </left>
      <right/>
      <top/>
      <bottom style="medium">
        <color rgb="FFE3DEFC"/>
      </bottom>
      <diagonal/>
    </border>
    <border>
      <left style="medium">
        <color rgb="FFFFFFFF"/>
      </left>
      <right/>
      <top/>
      <bottom style="medium">
        <color rgb="FFFFE0CF"/>
      </bottom>
      <diagonal/>
    </border>
    <border>
      <left style="thin">
        <color rgb="FFD6E0E5"/>
      </left>
      <right/>
      <top/>
      <bottom/>
      <diagonal/>
    </border>
    <border>
      <left style="thin">
        <color rgb="FFD6E0E5"/>
      </left>
      <right/>
      <top/>
      <bottom style="medium">
        <color rgb="FF33C5FF"/>
      </bottom>
      <diagonal/>
    </border>
    <border>
      <left style="thin">
        <color rgb="FFD6E0E5"/>
      </left>
      <right/>
      <top/>
      <bottom style="thin">
        <color rgb="FFE3EAEE"/>
      </bottom>
      <diagonal/>
    </border>
    <border>
      <left style="thin">
        <color rgb="FFFFFFFF"/>
      </left>
      <right/>
      <top/>
      <bottom/>
      <diagonal/>
    </border>
    <border>
      <left style="thin">
        <color rgb="FFFFFFFF"/>
      </left>
      <right/>
      <top/>
      <bottom style="medium">
        <color rgb="FF33C5FF"/>
      </bottom>
      <diagonal/>
    </border>
    <border>
      <left style="thin">
        <color rgb="FFFFFFFF"/>
      </left>
      <right/>
      <top/>
      <bottom style="thin">
        <color rgb="FFE3EAEE"/>
      </bottom>
      <diagonal/>
    </border>
    <border>
      <left/>
      <right/>
      <top/>
      <bottom style="thin">
        <color rgb="FFE3EAEE"/>
      </bottom>
      <diagonal/>
    </border>
    <border>
      <left/>
      <right style="thin">
        <color rgb="FFA7AFB4"/>
      </right>
      <top/>
      <bottom style="thin">
        <color rgb="FFE3EAEE"/>
      </bottom>
      <diagonal/>
    </border>
    <border>
      <left/>
      <right style="thin">
        <color rgb="FFA7AFB4"/>
      </right>
      <top/>
      <bottom/>
      <diagonal/>
    </border>
    <border>
      <left/>
      <right style="thin">
        <color rgb="FFA7AFB4"/>
      </right>
      <top/>
      <bottom style="thin">
        <color rgb="FFA7AFB4"/>
      </bottom>
      <diagonal/>
    </border>
    <border>
      <left/>
      <right style="thin">
        <color rgb="FFA7AFB4"/>
      </right>
      <top/>
      <bottom style="medium">
        <color rgb="FF33C5FF"/>
      </bottom>
      <diagonal/>
    </border>
    <border>
      <left style="thin">
        <color rgb="FFE3EAEE"/>
      </left>
      <right/>
      <top/>
      <bottom style="thin">
        <color rgb="FFE3EAEE"/>
      </bottom>
      <diagonal/>
    </border>
  </borders>
  <cellStyleXfs count="1">
    <xf numFmtId="0" fontId="0" fillId="0" borderId="0"/>
  </cellStyleXfs>
  <cellXfs count="127">
    <xf numFmtId="0" fontId="0" fillId="0" borderId="0" xfId="0"/>
    <xf numFmtId="0" fontId="0" fillId="2" borderId="0" xfId="0" applyFill="1"/>
    <xf numFmtId="0" fontId="1" fillId="2" borderId="0" xfId="0" applyFont="1" applyFill="1" applyAlignment="1">
      <alignment horizontal="left" vertical="center"/>
    </xf>
    <xf numFmtId="0" fontId="2" fillId="2" borderId="0" xfId="0" applyFont="1" applyFill="1" applyAlignment="1">
      <alignment horizontal="right" vertical="center"/>
    </xf>
    <xf numFmtId="0" fontId="8" fillId="0" borderId="0" xfId="0" applyFont="1" applyAlignment="1">
      <alignment horizontal="left" vertical="top"/>
    </xf>
    <xf numFmtId="0" fontId="9" fillId="0" borderId="0" xfId="0" applyFont="1" applyAlignment="1">
      <alignment horizontal="left" vertical="top" wrapText="1"/>
    </xf>
    <xf numFmtId="0" fontId="10" fillId="4" borderId="4" xfId="0" applyFont="1" applyFill="1" applyBorder="1" applyAlignment="1">
      <alignment horizontal="center" vertical="center"/>
    </xf>
    <xf numFmtId="0" fontId="9" fillId="0" borderId="0" xfId="0" applyFont="1" applyAlignment="1">
      <alignment horizontal="left" vertical="center" wrapText="1" indent="1"/>
    </xf>
    <xf numFmtId="0" fontId="11" fillId="5" borderId="4" xfId="0" applyFont="1" applyFill="1" applyBorder="1" applyAlignment="1">
      <alignment horizontal="center" vertical="center"/>
    </xf>
    <xf numFmtId="0" fontId="12" fillId="6" borderId="4" xfId="0" applyFont="1" applyFill="1" applyBorder="1" applyAlignment="1">
      <alignment horizontal="center" vertical="center"/>
    </xf>
    <xf numFmtId="0" fontId="13" fillId="7" borderId="4" xfId="0" applyFont="1" applyFill="1" applyBorder="1" applyAlignment="1">
      <alignment horizontal="center" vertical="center"/>
    </xf>
    <xf numFmtId="0" fontId="14" fillId="8" borderId="4" xfId="0" applyFont="1" applyFill="1" applyBorder="1" applyAlignment="1">
      <alignment horizontal="center" vertical="center"/>
    </xf>
    <xf numFmtId="0" fontId="15" fillId="9" borderId="4" xfId="0" applyFont="1" applyFill="1" applyBorder="1" applyAlignment="1">
      <alignment horizontal="center" vertical="center"/>
    </xf>
    <xf numFmtId="0" fontId="16" fillId="10" borderId="4" xfId="0" applyFont="1" applyFill="1" applyBorder="1" applyAlignment="1">
      <alignment horizontal="center" vertical="center"/>
    </xf>
    <xf numFmtId="0" fontId="17" fillId="11" borderId="4" xfId="0" applyFont="1" applyFill="1" applyBorder="1" applyAlignment="1">
      <alignment horizontal="center" vertical="center"/>
    </xf>
    <xf numFmtId="0" fontId="0" fillId="0" borderId="0" xfId="0" applyAlignment="1">
      <alignment horizontal="left" vertical="center" indent="1"/>
    </xf>
    <xf numFmtId="0" fontId="0" fillId="0" borderId="26" xfId="0" applyBorder="1"/>
    <xf numFmtId="0" fontId="17" fillId="11" borderId="9" xfId="0" applyFont="1" applyFill="1" applyBorder="1" applyAlignment="1">
      <alignment horizontal="center" vertical="center" wrapText="1"/>
    </xf>
    <xf numFmtId="0" fontId="11" fillId="15" borderId="9" xfId="0" applyFont="1" applyFill="1" applyBorder="1" applyAlignment="1">
      <alignment horizontal="center" vertical="center" wrapText="1"/>
    </xf>
    <xf numFmtId="0" fontId="32" fillId="17" borderId="9" xfId="0" applyFont="1" applyFill="1" applyBorder="1" applyAlignment="1">
      <alignment horizontal="center" vertical="center" wrapText="1"/>
    </xf>
    <xf numFmtId="0" fontId="35" fillId="19" borderId="9" xfId="0" applyFont="1" applyFill="1" applyBorder="1" applyAlignment="1">
      <alignment horizontal="center" vertical="center" wrapText="1"/>
    </xf>
    <xf numFmtId="0" fontId="38" fillId="21" borderId="9" xfId="0" applyFont="1" applyFill="1" applyBorder="1" applyAlignment="1">
      <alignment horizontal="center" vertical="center" wrapText="1"/>
    </xf>
    <xf numFmtId="0" fontId="41" fillId="23" borderId="9" xfId="0" applyFont="1" applyFill="1" applyBorder="1" applyAlignment="1">
      <alignment horizontal="center" vertical="center" wrapText="1"/>
    </xf>
    <xf numFmtId="0" fontId="25" fillId="9" borderId="18" xfId="0" applyFont="1" applyFill="1" applyBorder="1" applyAlignment="1">
      <alignment horizontal="right" vertical="center" indent="1"/>
    </xf>
    <xf numFmtId="0" fontId="24" fillId="12" borderId="18" xfId="0" applyFont="1" applyFill="1" applyBorder="1" applyAlignment="1">
      <alignment horizontal="center" vertical="center" wrapText="1"/>
    </xf>
    <xf numFmtId="0" fontId="24" fillId="12" borderId="21" xfId="0" applyFont="1" applyFill="1" applyBorder="1" applyAlignment="1">
      <alignment horizontal="center" vertical="center" wrapText="1"/>
    </xf>
    <xf numFmtId="0" fontId="26" fillId="11" borderId="9" xfId="0" applyFont="1" applyFill="1" applyBorder="1" applyAlignment="1">
      <alignment horizontal="center"/>
    </xf>
    <xf numFmtId="0" fontId="30" fillId="15" borderId="9" xfId="0" applyFont="1" applyFill="1" applyBorder="1" applyAlignment="1">
      <alignment horizontal="center"/>
    </xf>
    <xf numFmtId="0" fontId="33" fillId="17" borderId="9" xfId="0" applyFont="1" applyFill="1" applyBorder="1" applyAlignment="1">
      <alignment horizontal="center"/>
    </xf>
    <xf numFmtId="0" fontId="36" fillId="19" borderId="9" xfId="0" applyFont="1" applyFill="1" applyBorder="1" applyAlignment="1">
      <alignment horizontal="center"/>
    </xf>
    <xf numFmtId="0" fontId="39" fillId="21" borderId="9" xfId="0" applyFont="1" applyFill="1" applyBorder="1" applyAlignment="1">
      <alignment horizontal="center"/>
    </xf>
    <xf numFmtId="0" fontId="42" fillId="23" borderId="9" xfId="0" applyFont="1" applyFill="1" applyBorder="1" applyAlignment="1">
      <alignment horizontal="center"/>
    </xf>
    <xf numFmtId="0" fontId="46" fillId="12" borderId="18" xfId="0" applyFont="1" applyFill="1" applyBorder="1" applyAlignment="1">
      <alignment horizontal="center" vertical="center" wrapText="1"/>
    </xf>
    <xf numFmtId="0" fontId="46" fillId="12" borderId="21" xfId="0" applyFont="1" applyFill="1" applyBorder="1" applyAlignment="1">
      <alignment horizontal="center" vertical="center" wrapText="1"/>
    </xf>
    <xf numFmtId="9" fontId="27" fillId="12" borderId="10" xfId="0" applyNumberFormat="1" applyFont="1" applyFill="1" applyBorder="1" applyAlignment="1">
      <alignment horizontal="center" vertical="center"/>
    </xf>
    <xf numFmtId="9" fontId="27" fillId="12" borderId="13" xfId="0" applyNumberFormat="1" applyFont="1" applyFill="1" applyBorder="1" applyAlignment="1">
      <alignment horizontal="center" vertical="center"/>
    </xf>
    <xf numFmtId="9" fontId="27" fillId="12" borderId="14" xfId="0" applyNumberFormat="1" applyFont="1" applyFill="1" applyBorder="1" applyAlignment="1">
      <alignment horizontal="center" vertical="center"/>
    </xf>
    <xf numFmtId="9" fontId="27" fillId="12" borderId="15" xfId="0" applyNumberFormat="1" applyFont="1" applyFill="1" applyBorder="1" applyAlignment="1">
      <alignment horizontal="center" vertical="center"/>
    </xf>
    <xf numFmtId="9" fontId="27" fillId="12" borderId="16" xfId="0" applyNumberFormat="1" applyFont="1" applyFill="1" applyBorder="1" applyAlignment="1">
      <alignment horizontal="center" vertical="center"/>
    </xf>
    <xf numFmtId="9" fontId="27" fillId="12" borderId="17" xfId="0" applyNumberFormat="1" applyFont="1" applyFill="1" applyBorder="1" applyAlignment="1">
      <alignment horizontal="center" vertical="center"/>
    </xf>
    <xf numFmtId="0" fontId="47" fillId="12" borderId="18" xfId="0" applyFont="1" applyFill="1" applyBorder="1" applyAlignment="1">
      <alignment horizontal="center" vertical="center"/>
    </xf>
    <xf numFmtId="0" fontId="47" fillId="12" borderId="21" xfId="0" applyFont="1" applyFill="1" applyBorder="1" applyAlignment="1">
      <alignment horizontal="center" vertical="center"/>
    </xf>
    <xf numFmtId="166" fontId="48" fillId="12" borderId="18" xfId="0" applyNumberFormat="1" applyFont="1" applyFill="1" applyBorder="1" applyAlignment="1">
      <alignment horizontal="center" vertical="center"/>
    </xf>
    <xf numFmtId="166" fontId="48" fillId="12" borderId="21" xfId="0" applyNumberFormat="1" applyFont="1" applyFill="1" applyBorder="1" applyAlignment="1">
      <alignment horizontal="center" vertical="center"/>
    </xf>
    <xf numFmtId="164" fontId="8" fillId="9" borderId="0" xfId="0" applyNumberFormat="1" applyFont="1" applyFill="1" applyAlignment="1">
      <alignment horizontal="center" vertical="center"/>
    </xf>
    <xf numFmtId="0" fontId="0" fillId="9" borderId="26" xfId="0" applyFill="1" applyBorder="1"/>
    <xf numFmtId="164" fontId="28" fillId="14" borderId="9" xfId="0" applyNumberFormat="1" applyFont="1" applyFill="1" applyBorder="1" applyAlignment="1">
      <alignment horizontal="center" vertical="center"/>
    </xf>
    <xf numFmtId="164" fontId="28" fillId="16" borderId="9" xfId="0" applyNumberFormat="1" applyFont="1" applyFill="1" applyBorder="1" applyAlignment="1">
      <alignment horizontal="center" vertical="center"/>
    </xf>
    <xf numFmtId="164" fontId="28" fillId="18" borderId="9" xfId="0" applyNumberFormat="1" applyFont="1" applyFill="1" applyBorder="1" applyAlignment="1">
      <alignment horizontal="center" vertical="center"/>
    </xf>
    <xf numFmtId="164" fontId="28" fillId="20" borderId="9" xfId="0" applyNumberFormat="1" applyFont="1" applyFill="1" applyBorder="1" applyAlignment="1">
      <alignment horizontal="center" vertical="center"/>
    </xf>
    <xf numFmtId="164" fontId="28" fillId="22" borderId="9" xfId="0" applyNumberFormat="1" applyFont="1" applyFill="1" applyBorder="1" applyAlignment="1">
      <alignment horizontal="center" vertical="center"/>
    </xf>
    <xf numFmtId="164" fontId="28" fillId="24" borderId="9" xfId="0" applyNumberFormat="1" applyFont="1" applyFill="1" applyBorder="1" applyAlignment="1">
      <alignment horizontal="center" vertical="center"/>
    </xf>
    <xf numFmtId="9" fontId="24" fillId="12" borderId="18" xfId="0" applyNumberFormat="1" applyFont="1" applyFill="1" applyBorder="1" applyAlignment="1">
      <alignment horizontal="center" vertical="center"/>
    </xf>
    <xf numFmtId="9" fontId="24" fillId="12" borderId="21" xfId="0" applyNumberFormat="1" applyFont="1" applyFill="1" applyBorder="1" applyAlignment="1">
      <alignment horizontal="center" vertical="center"/>
    </xf>
    <xf numFmtId="0" fontId="24" fillId="13" borderId="8" xfId="0" applyFont="1" applyFill="1" applyBorder="1" applyAlignment="1">
      <alignment horizontal="center" vertical="center"/>
    </xf>
    <xf numFmtId="0" fontId="24" fillId="13" borderId="8" xfId="0" applyFont="1" applyFill="1" applyBorder="1" applyAlignment="1">
      <alignment horizontal="left" vertical="center" indent="1"/>
    </xf>
    <xf numFmtId="0" fontId="24" fillId="13" borderId="28" xfId="0" applyFont="1" applyFill="1" applyBorder="1" applyAlignment="1">
      <alignment horizontal="center" vertical="center"/>
    </xf>
    <xf numFmtId="0" fontId="29" fillId="11" borderId="11" xfId="0" applyFont="1" applyFill="1" applyBorder="1" applyAlignment="1">
      <alignment horizontal="center" vertical="center" wrapText="1"/>
    </xf>
    <xf numFmtId="0" fontId="31" fillId="15" borderId="11" xfId="0" applyFont="1" applyFill="1" applyBorder="1" applyAlignment="1">
      <alignment horizontal="center" vertical="center" wrapText="1"/>
    </xf>
    <xf numFmtId="0" fontId="34" fillId="17" borderId="11" xfId="0" applyFont="1" applyFill="1" applyBorder="1" applyAlignment="1">
      <alignment horizontal="center" vertical="center" wrapText="1"/>
    </xf>
    <xf numFmtId="0" fontId="37" fillId="19" borderId="11" xfId="0" applyFont="1" applyFill="1" applyBorder="1" applyAlignment="1">
      <alignment horizontal="center" vertical="center" wrapText="1"/>
    </xf>
    <xf numFmtId="0" fontId="40" fillId="21" borderId="11" xfId="0" applyFont="1" applyFill="1" applyBorder="1" applyAlignment="1">
      <alignment horizontal="center" vertical="center" wrapText="1"/>
    </xf>
    <xf numFmtId="0" fontId="43" fillId="23" borderId="11" xfId="0" applyFont="1" applyFill="1" applyBorder="1" applyAlignment="1">
      <alignment horizontal="center" vertical="center" wrapText="1"/>
    </xf>
    <xf numFmtId="0" fontId="24" fillId="13" borderId="19" xfId="0" applyFont="1" applyFill="1" applyBorder="1" applyAlignment="1">
      <alignment horizontal="left" vertical="center" indent="1"/>
    </xf>
    <xf numFmtId="0" fontId="23" fillId="12" borderId="19" xfId="0" applyFont="1" applyFill="1" applyBorder="1" applyAlignment="1">
      <alignment horizontal="center" vertical="center"/>
    </xf>
    <xf numFmtId="0" fontId="23" fillId="12" borderId="22" xfId="0" applyFont="1" applyFill="1" applyBorder="1" applyAlignment="1">
      <alignment horizontal="center" vertical="center"/>
    </xf>
    <xf numFmtId="0" fontId="21" fillId="9" borderId="24" xfId="0" applyFont="1" applyFill="1" applyBorder="1" applyAlignment="1">
      <alignment horizontal="center" vertical="center"/>
    </xf>
    <xf numFmtId="0" fontId="9" fillId="12" borderId="24" xfId="0" applyFont="1" applyFill="1" applyBorder="1" applyAlignment="1">
      <alignment horizontal="left" vertical="center" indent="1"/>
    </xf>
    <xf numFmtId="0" fontId="48" fillId="12" borderId="24" xfId="0" applyFont="1" applyFill="1" applyBorder="1" applyAlignment="1">
      <alignment horizontal="center" vertical="center"/>
    </xf>
    <xf numFmtId="164" fontId="27" fillId="9" borderId="24" xfId="0" applyNumberFormat="1" applyFont="1" applyFill="1" applyBorder="1" applyAlignment="1">
      <alignment horizontal="center" vertical="center"/>
    </xf>
    <xf numFmtId="0" fontId="24" fillId="9" borderId="25" xfId="0" applyFont="1" applyFill="1" applyBorder="1" applyAlignment="1">
      <alignment horizontal="center" vertical="center"/>
    </xf>
    <xf numFmtId="164" fontId="9" fillId="14" borderId="12" xfId="0" applyNumberFormat="1" applyFont="1" applyFill="1" applyBorder="1" applyAlignment="1">
      <alignment horizontal="center" vertical="center"/>
    </xf>
    <xf numFmtId="164" fontId="9" fillId="16" borderId="12" xfId="0" applyNumberFormat="1" applyFont="1" applyFill="1" applyBorder="1" applyAlignment="1">
      <alignment horizontal="center" vertical="center"/>
    </xf>
    <xf numFmtId="164" fontId="9" fillId="18" borderId="12" xfId="0" applyNumberFormat="1" applyFont="1" applyFill="1" applyBorder="1" applyAlignment="1">
      <alignment horizontal="center" vertical="center"/>
    </xf>
    <xf numFmtId="164" fontId="9" fillId="20" borderId="12" xfId="0" applyNumberFormat="1" applyFont="1" applyFill="1" applyBorder="1" applyAlignment="1">
      <alignment horizontal="center" vertical="center"/>
    </xf>
    <xf numFmtId="164" fontId="9" fillId="22" borderId="12" xfId="0" applyNumberFormat="1" applyFont="1" applyFill="1" applyBorder="1" applyAlignment="1">
      <alignment horizontal="center" vertical="center"/>
    </xf>
    <xf numFmtId="164" fontId="9" fillId="24" borderId="12" xfId="0" applyNumberFormat="1" applyFont="1" applyFill="1" applyBorder="1" applyAlignment="1">
      <alignment horizontal="center" vertical="center"/>
    </xf>
    <xf numFmtId="0" fontId="45" fillId="12" borderId="20" xfId="0" applyFont="1" applyFill="1" applyBorder="1" applyAlignment="1">
      <alignment horizontal="left" vertical="top" wrapText="1" indent="1"/>
    </xf>
    <xf numFmtId="0" fontId="9" fillId="12" borderId="20" xfId="0" applyFont="1" applyFill="1" applyBorder="1" applyAlignment="1">
      <alignment horizontal="center" vertical="center"/>
    </xf>
    <xf numFmtId="0" fontId="9" fillId="12" borderId="23" xfId="0" applyFont="1" applyFill="1" applyBorder="1" applyAlignment="1">
      <alignment horizontal="center" vertical="center"/>
    </xf>
    <xf numFmtId="0" fontId="49" fillId="0" borderId="0" xfId="0" applyFont="1" applyAlignment="1">
      <alignment horizontal="left" vertical="center" indent="1"/>
    </xf>
    <xf numFmtId="0" fontId="50" fillId="3" borderId="11" xfId="0" applyFont="1" applyFill="1" applyBorder="1" applyAlignment="1">
      <alignment horizontal="center" vertical="center" wrapText="1"/>
    </xf>
    <xf numFmtId="0" fontId="9" fillId="9" borderId="24" xfId="0" applyFont="1" applyFill="1" applyBorder="1" applyAlignment="1">
      <alignment horizontal="left" vertical="center" indent="1"/>
    </xf>
    <xf numFmtId="0" fontId="8" fillId="12" borderId="29" xfId="0" applyFont="1" applyFill="1" applyBorder="1" applyAlignment="1">
      <alignment horizontal="center" vertical="center"/>
    </xf>
    <xf numFmtId="0" fontId="47" fillId="12" borderId="20" xfId="0" applyFont="1" applyFill="1" applyBorder="1" applyAlignment="1">
      <alignment horizontal="left" vertical="center" wrapText="1" indent="1"/>
    </xf>
    <xf numFmtId="0" fontId="8" fillId="0" borderId="0" xfId="0" applyFont="1" applyAlignment="1">
      <alignment horizontal="left" vertical="top" wrapText="1"/>
    </xf>
    <xf numFmtId="0" fontId="53" fillId="9" borderId="0" xfId="0" applyFont="1" applyFill="1" applyAlignment="1">
      <alignment horizontal="left" vertical="top" wrapText="1"/>
    </xf>
    <xf numFmtId="0" fontId="8" fillId="12" borderId="7" xfId="0" applyFont="1" applyFill="1" applyBorder="1" applyAlignment="1">
      <alignment horizontal="left" vertical="center" indent="1"/>
    </xf>
    <xf numFmtId="0" fontId="55" fillId="0" borderId="0" xfId="0" applyFont="1" applyAlignment="1">
      <alignment horizontal="right" vertical="center" indent="1"/>
    </xf>
    <xf numFmtId="0" fontId="9" fillId="3"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9" fillId="12" borderId="7" xfId="0" applyFont="1" applyFill="1" applyBorder="1" applyAlignment="1">
      <alignment horizontal="left" vertical="top" wrapText="1" indent="1"/>
    </xf>
    <xf numFmtId="0" fontId="8" fillId="0" borderId="0" xfId="0" applyFont="1" applyAlignment="1">
      <alignment horizontal="left" vertical="center"/>
    </xf>
    <xf numFmtId="0" fontId="56" fillId="0" borderId="0" xfId="0" applyFont="1" applyAlignment="1">
      <alignment horizontal="left" vertical="center" indent="1"/>
    </xf>
    <xf numFmtId="0" fontId="23" fillId="0" borderId="0" xfId="0" applyFont="1"/>
    <xf numFmtId="0" fontId="47" fillId="12" borderId="24" xfId="0" applyFont="1" applyFill="1" applyBorder="1" applyAlignment="1">
      <alignment horizontal="left" vertical="top" wrapText="1" indent="1"/>
    </xf>
    <xf numFmtId="164" fontId="47" fillId="12" borderId="24" xfId="0" applyNumberFormat="1" applyFont="1" applyFill="1" applyBorder="1" applyAlignment="1">
      <alignment horizontal="left" vertical="top" wrapText="1" indent="1"/>
    </xf>
    <xf numFmtId="0" fontId="5" fillId="3" borderId="1" xfId="0" applyFont="1" applyFill="1" applyBorder="1" applyAlignment="1">
      <alignment horizontal="left" vertical="center" wrapText="1" indent="1"/>
    </xf>
    <xf numFmtId="0" fontId="0" fillId="0" borderId="0" xfId="0"/>
    <xf numFmtId="0" fontId="7" fillId="0" borderId="2" xfId="0" applyFont="1" applyBorder="1" applyAlignment="1">
      <alignment horizontal="left"/>
    </xf>
    <xf numFmtId="0" fontId="0" fillId="0" borderId="3" xfId="0" applyBorder="1"/>
    <xf numFmtId="0" fontId="20" fillId="3" borderId="1" xfId="0" applyFont="1" applyFill="1" applyBorder="1" applyAlignment="1">
      <alignment horizontal="left" vertical="center" indent="1"/>
    </xf>
    <xf numFmtId="0" fontId="0" fillId="3" borderId="1" xfId="0" applyFill="1" applyBorder="1"/>
    <xf numFmtId="0" fontId="6" fillId="3" borderId="1" xfId="0" applyFont="1" applyFill="1" applyBorder="1" applyAlignment="1">
      <alignment horizontal="left" vertical="top" indent="1"/>
    </xf>
    <xf numFmtId="0" fontId="3" fillId="0" borderId="0" xfId="0" applyFont="1" applyAlignment="1">
      <alignment horizontal="left" vertical="center"/>
    </xf>
    <xf numFmtId="0" fontId="7" fillId="3" borderId="1" xfId="0" applyFont="1" applyFill="1" applyBorder="1" applyAlignment="1">
      <alignment horizontal="left" indent="1"/>
    </xf>
    <xf numFmtId="0" fontId="19" fillId="3" borderId="1" xfId="0" applyFont="1" applyFill="1" applyBorder="1" applyAlignment="1">
      <alignment horizontal="left" vertical="center" wrapText="1" indent="1"/>
    </xf>
    <xf numFmtId="0" fontId="18" fillId="0" borderId="0" xfId="0" applyFont="1" applyAlignment="1">
      <alignment horizontal="left" vertical="center" wrapText="1"/>
    </xf>
    <xf numFmtId="0" fontId="21" fillId="0" borderId="0" xfId="0" applyFont="1" applyAlignment="1">
      <alignment horizontal="left" vertical="center"/>
    </xf>
    <xf numFmtId="0" fontId="4" fillId="0" borderId="0" xfId="0" applyFont="1" applyAlignment="1">
      <alignment horizontal="left" vertical="center" wrapText="1"/>
    </xf>
    <xf numFmtId="0" fontId="23" fillId="0" borderId="0" xfId="0" applyFont="1" applyAlignment="1">
      <alignment horizontal="center"/>
    </xf>
    <xf numFmtId="0" fontId="0" fillId="0" borderId="26" xfId="0" applyBorder="1"/>
    <xf numFmtId="0" fontId="24" fillId="12" borderId="7" xfId="0" applyFont="1" applyFill="1" applyBorder="1" applyAlignment="1">
      <alignment horizontal="center" vertical="center"/>
    </xf>
    <xf numFmtId="0" fontId="0" fillId="0" borderId="27" xfId="0" applyBorder="1"/>
    <xf numFmtId="0" fontId="0" fillId="0" borderId="0" xfId="0" applyAlignment="1">
      <alignment horizontal="left" vertical="center" indent="1"/>
    </xf>
    <xf numFmtId="0" fontId="25" fillId="0" borderId="0" xfId="0" applyFont="1" applyAlignment="1">
      <alignment horizontal="center" vertical="center"/>
    </xf>
    <xf numFmtId="0" fontId="25" fillId="9" borderId="0" xfId="0" applyFont="1" applyFill="1" applyAlignment="1">
      <alignment horizontal="right" vertical="center" indent="1"/>
    </xf>
    <xf numFmtId="0" fontId="22" fillId="0" borderId="5" xfId="0" applyFont="1" applyBorder="1" applyAlignment="1">
      <alignment horizontal="left" wrapText="1" indent="1"/>
    </xf>
    <xf numFmtId="0" fontId="0" fillId="0" borderId="6" xfId="0" applyBorder="1"/>
    <xf numFmtId="0" fontId="44" fillId="0" borderId="0" xfId="0" applyFont="1" applyAlignment="1">
      <alignment horizontal="center" vertical="center"/>
    </xf>
    <xf numFmtId="0" fontId="21" fillId="0" borderId="0" xfId="0" applyFont="1" applyAlignment="1">
      <alignment horizontal="left" vertical="center" indent="1"/>
    </xf>
    <xf numFmtId="0" fontId="49" fillId="0" borderId="0" xfId="0" applyFont="1" applyAlignment="1">
      <alignment horizontal="left" vertical="center" wrapText="1"/>
    </xf>
    <xf numFmtId="0" fontId="54" fillId="0" borderId="0" xfId="0" applyFont="1" applyAlignment="1">
      <alignment horizontal="left" vertical="center" wrapText="1"/>
    </xf>
    <xf numFmtId="0" fontId="7" fillId="0" borderId="0" xfId="0" applyFont="1" applyAlignment="1">
      <alignment horizontal="left"/>
    </xf>
    <xf numFmtId="0" fontId="51" fillId="0" borderId="0" xfId="0" applyFont="1" applyAlignment="1">
      <alignment horizontal="left" vertical="center"/>
    </xf>
    <xf numFmtId="0" fontId="52" fillId="0" borderId="0" xfId="0" applyFont="1" applyAlignment="1">
      <alignment horizontal="left" vertical="center" wrapText="1"/>
    </xf>
    <xf numFmtId="0" fontId="0" fillId="0" borderId="0" xfId="0" applyAlignment="1">
      <alignment horizontal="left" vertical="center" wrapText="1" indent="1"/>
    </xf>
  </cellXfs>
  <cellStyles count="1">
    <cellStyle name="Normal" xfId="0" builtinId="0"/>
  </cellStyles>
  <dxfs count="46">
    <dxf>
      <font>
        <color rgb="FF15803D"/>
      </font>
    </dxf>
    <dxf>
      <font>
        <color rgb="FFD50000"/>
      </font>
    </dxf>
    <dxf>
      <font>
        <b/>
        <color rgb="FFE64A19"/>
      </font>
      <fill>
        <patternFill patternType="solid">
          <fgColor rgb="FFFDE9E2"/>
          <bgColor rgb="FFFDE9E2"/>
        </patternFill>
      </fill>
    </dxf>
    <dxf>
      <font>
        <b/>
        <color rgb="FFB45309"/>
      </font>
      <fill>
        <patternFill patternType="solid">
          <fgColor rgb="FFFFF4D6"/>
          <bgColor rgb="FFFFF4D6"/>
        </patternFill>
      </fill>
    </dxf>
    <dxf>
      <font>
        <b/>
        <color rgb="FF15803D"/>
      </font>
      <fill>
        <patternFill patternType="solid">
          <fgColor rgb="FFE4F9F1"/>
          <bgColor rgb="FFE4F9F1"/>
        </patternFill>
      </fill>
    </dxf>
    <dxf>
      <font>
        <b/>
        <color rgb="FF0077B6"/>
      </font>
      <fill>
        <patternFill patternType="solid">
          <fgColor rgb="FFE1F3FD"/>
          <bgColor rgb="FFE1F3FD"/>
        </patternFill>
      </fill>
    </dxf>
    <dxf>
      <font>
        <b/>
        <color rgb="FF9A3412"/>
      </font>
      <fill>
        <patternFill patternType="solid">
          <fgColor rgb="FFFFD8CC"/>
          <bgColor rgb="FFFFD8CC"/>
        </patternFill>
      </fill>
    </dxf>
    <dxf>
      <font>
        <b/>
        <color rgb="FFD50000"/>
      </font>
    </dxf>
    <dxf>
      <fill>
        <patternFill patternType="solid">
          <fgColor rgb="FFEEF8FE"/>
          <bgColor rgb="FFEEF8FE"/>
        </patternFill>
      </fill>
    </dxf>
    <dxf>
      <fill>
        <patternFill patternType="solid">
          <fgColor rgb="FFEFFBF5"/>
          <bgColor rgb="FFEFFBF5"/>
        </patternFill>
      </fill>
    </dxf>
    <dxf>
      <fill>
        <patternFill patternType="solid">
          <fgColor rgb="FFFBF8E8"/>
          <bgColor rgb="FFFBF8E8"/>
        </patternFill>
      </fill>
    </dxf>
    <dxf>
      <fill>
        <patternFill patternType="solid">
          <fgColor rgb="FFFFF0F6"/>
          <bgColor rgb="FFFFF0F6"/>
        </patternFill>
      </fill>
    </dxf>
    <dxf>
      <fill>
        <patternFill patternType="solid">
          <fgColor rgb="FFF5F3FE"/>
          <bgColor rgb="FFF5F3FE"/>
        </patternFill>
      </fill>
    </dxf>
    <dxf>
      <fill>
        <patternFill patternType="solid">
          <fgColor rgb="FFFFF4ED"/>
          <bgColor rgb="FFFFF4ED"/>
        </patternFill>
      </fill>
    </dxf>
    <dxf>
      <font>
        <color rgb="FFE64A19"/>
      </font>
    </dxf>
    <dxf>
      <font>
        <color rgb="FFB45309"/>
      </font>
    </dxf>
    <dxf>
      <font>
        <color rgb="FF15803D"/>
      </font>
    </dxf>
    <dxf>
      <font>
        <color rgb="FF0077B6"/>
      </font>
    </dxf>
    <dxf>
      <font>
        <i/>
        <color rgb="FF798286"/>
      </font>
    </dxf>
    <dxf>
      <font>
        <b/>
        <color rgb="FFD50000"/>
      </font>
      <fill>
        <patternFill patternType="solid">
          <fgColor rgb="FFFFE5E5"/>
          <bgColor rgb="FFFFE5E5"/>
        </patternFill>
      </fill>
    </dxf>
    <dxf>
      <font>
        <color rgb="FF0077B6"/>
      </font>
    </dxf>
    <dxf>
      <font>
        <color rgb="FF15803D"/>
      </font>
    </dxf>
    <dxf>
      <font>
        <color rgb="FFB45309"/>
      </font>
    </dxf>
    <dxf>
      <font>
        <color rgb="FFE64A19"/>
      </font>
    </dxf>
    <dxf>
      <font>
        <b/>
        <color rgb="FFD50000"/>
      </font>
    </dxf>
    <dxf>
      <fill>
        <patternFill patternType="solid">
          <fgColor rgb="FFFDE68A"/>
          <bgColor rgb="FFFDE68A"/>
        </patternFill>
      </fill>
    </dxf>
    <dxf>
      <fill>
        <patternFill patternType="solid">
          <fgColor rgb="FFFFE0CF"/>
          <bgColor rgb="FFFFE0CF"/>
        </patternFill>
      </fill>
    </dxf>
    <dxf>
      <fill>
        <patternFill patternType="solid">
          <fgColor rgb="FFE3DEFC"/>
          <bgColor rgb="FFE3DEFC"/>
        </patternFill>
      </fill>
    </dxf>
    <dxf>
      <fill>
        <patternFill patternType="solid">
          <fgColor rgb="FFFFD6E8"/>
          <bgColor rgb="FFFFD6E8"/>
        </patternFill>
      </fill>
    </dxf>
    <dxf>
      <fill>
        <patternFill patternType="solid">
          <fgColor rgb="FFF3ECC0"/>
          <bgColor rgb="FFF3ECC0"/>
        </patternFill>
      </fill>
    </dxf>
    <dxf>
      <fill>
        <patternFill patternType="solid">
          <fgColor rgb="FFD3F5E3"/>
          <bgColor rgb="FFD3F5E3"/>
        </patternFill>
      </fill>
    </dxf>
    <dxf>
      <fill>
        <patternFill patternType="solid">
          <fgColor rgb="FFD0EDFD"/>
          <bgColor rgb="FFD0EDFD"/>
        </patternFill>
      </fill>
    </dxf>
    <dxf>
      <font>
        <color rgb="FF15803D"/>
      </font>
    </dxf>
    <dxf>
      <font>
        <color rgb="FFB45309"/>
      </font>
    </dxf>
    <dxf>
      <font>
        <color rgb="FFE64A19"/>
      </font>
    </dxf>
    <dxf>
      <font>
        <b/>
        <color rgb="FFD50000"/>
      </font>
    </dxf>
    <dxf>
      <font>
        <color rgb="FF0077B6"/>
      </font>
    </dxf>
    <dxf>
      <fill>
        <patternFill patternType="solid">
          <fgColor rgb="FFFDE68A"/>
          <bgColor rgb="FFFDE68A"/>
        </patternFill>
      </fill>
    </dxf>
    <dxf>
      <font>
        <color rgb="FF15803D"/>
      </font>
    </dxf>
    <dxf>
      <font>
        <color rgb="FFB45309"/>
      </font>
    </dxf>
    <dxf>
      <font>
        <color rgb="FF0077B6"/>
      </font>
      <fill>
        <patternFill patternType="solid">
          <fgColor rgb="FFE1F3FD"/>
          <bgColor rgb="FFE1F3FD"/>
        </patternFill>
      </fill>
    </dxf>
    <dxf>
      <font>
        <color rgb="FF15803D"/>
      </font>
      <fill>
        <patternFill patternType="solid">
          <fgColor rgb="FFE4F9F1"/>
          <bgColor rgb="FFE4F9F1"/>
        </patternFill>
      </fill>
    </dxf>
    <dxf>
      <font>
        <color rgb="FFB45309"/>
      </font>
      <fill>
        <patternFill patternType="solid">
          <fgColor rgb="FFFFF4D6"/>
          <bgColor rgb="FFFFF4D6"/>
        </patternFill>
      </fill>
    </dxf>
    <dxf>
      <font>
        <color rgb="FFE64A19"/>
      </font>
      <fill>
        <patternFill patternType="solid">
          <fgColor rgb="FFFDE9E2"/>
          <bgColor rgb="FFFDE9E2"/>
        </patternFill>
      </fill>
    </dxf>
    <dxf>
      <font>
        <b/>
        <color rgb="FFD50000"/>
      </font>
      <fill>
        <patternFill patternType="solid">
          <fgColor rgb="FFFFE5E5"/>
          <bgColor rgb="FFFFE5E5"/>
        </patternFill>
      </fill>
    </dxf>
    <dxf>
      <fill>
        <patternFill patternType="solid">
          <fgColor rgb="FFFFF8E1"/>
          <bgColor rgb="FFFFF8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95250</xdr:colOff>
      <xdr:row>0</xdr:row>
      <xdr:rowOff>114300</xdr:rowOff>
    </xdr:from>
    <xdr:ext cx="962025" cy="2857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radefully.com/trial/?utm_source=excel-gradebook&amp;utm_medium=template&amp;utm_campaign=free-gradebook&amp;utm_content=start-here-cta" TargetMode="External"/><Relationship Id="rId1" Type="http://schemas.openxmlformats.org/officeDocument/2006/relationships/hyperlink" Target="https://www.gradefully.com/?utm_source=excel-gradebook&amp;utm_medium=template&amp;utm_campaign=free-gradebook&amp;utm_content=start-her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gradefully.com/?utm_source=excel-gradebook&amp;utm_medium=template&amp;utm_campaign=free-gradebook&amp;utm_content=gradeboo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gradefully.com/?utm_source=excel-gradebook&amp;utm_medium=template&amp;utm_campaign=free-gradebook&amp;utm_content=learning-skill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gradefully.com/trial/?utm_source=excel-gradebook&amp;utm_medium=template&amp;utm_campaign=free-gradebook&amp;utm_content=ai-prompt-cta" TargetMode="External"/><Relationship Id="rId1" Type="http://schemas.openxmlformats.org/officeDocument/2006/relationships/hyperlink" Target="https://www.gradefully.com/?utm_source=excel-gradebook&amp;utm_medium=template&amp;utm_campaign=free-gradebook&amp;utm_content=ai-promp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gradefully.com/?utm_source=excel-gradebook&amp;utm_medium=template&amp;utm_campaign=free-gradebook&amp;utm_content=ai-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5FF"/>
    <pageSetUpPr fitToPage="1"/>
  </sheetPr>
  <dimension ref="A1:D50"/>
  <sheetViews>
    <sheetView showGridLines="0" tabSelected="1" workbookViewId="0"/>
  </sheetViews>
  <sheetFormatPr defaultRowHeight="14.25" x14ac:dyDescent="0.45"/>
  <cols>
    <col min="1" max="1" width="3" customWidth="1"/>
    <col min="2" max="2" width="24" customWidth="1"/>
    <col min="3" max="3" width="84" customWidth="1"/>
    <col min="4" max="4" width="16" customWidth="1"/>
  </cols>
  <sheetData>
    <row r="1" spans="1:4" ht="40.049999999999997" customHeight="1" x14ac:dyDescent="0.45">
      <c r="A1" s="1"/>
      <c r="B1" s="1"/>
      <c r="C1" s="2" t="s">
        <v>0</v>
      </c>
      <c r="D1" s="3" t="s">
        <v>1</v>
      </c>
    </row>
    <row r="2" spans="1:4" ht="12" customHeight="1" x14ac:dyDescent="0.45"/>
    <row r="3" spans="1:4" ht="34.049999999999997" customHeight="1" x14ac:dyDescent="0.45">
      <c r="B3" s="104" t="s">
        <v>0</v>
      </c>
      <c r="C3" s="98"/>
    </row>
    <row r="4" spans="1:4" ht="35.950000000000003" customHeight="1" x14ac:dyDescent="0.45">
      <c r="B4" s="109" t="s">
        <v>2</v>
      </c>
      <c r="C4" s="98"/>
    </row>
    <row r="5" spans="1:4" ht="8" customHeight="1" x14ac:dyDescent="0.45"/>
    <row r="6" spans="1:4" ht="34.6" customHeight="1" x14ac:dyDescent="0.45">
      <c r="B6" s="97" t="s">
        <v>3</v>
      </c>
      <c r="C6" s="98"/>
    </row>
    <row r="7" spans="1:4" ht="20" customHeight="1" x14ac:dyDescent="0.45">
      <c r="B7" s="103" t="s">
        <v>4</v>
      </c>
      <c r="C7" s="98"/>
    </row>
    <row r="8" spans="1:4" ht="30" customHeight="1" x14ac:dyDescent="0.5">
      <c r="B8" s="99" t="s">
        <v>5</v>
      </c>
      <c r="C8" s="100"/>
    </row>
    <row r="9" spans="1:4" ht="6" customHeight="1" x14ac:dyDescent="0.45"/>
    <row r="10" spans="1:4" ht="46.8" customHeight="1" x14ac:dyDescent="0.45">
      <c r="B10" s="4" t="s">
        <v>6</v>
      </c>
      <c r="C10" s="5" t="s">
        <v>7</v>
      </c>
    </row>
    <row r="11" spans="1:4" ht="46.8" customHeight="1" x14ac:dyDescent="0.45">
      <c r="B11" s="4" t="s">
        <v>8</v>
      </c>
      <c r="C11" s="5" t="s">
        <v>9</v>
      </c>
    </row>
    <row r="12" spans="1:4" ht="33.200000000000003" customHeight="1" x14ac:dyDescent="0.45">
      <c r="B12" s="4" t="s">
        <v>10</v>
      </c>
      <c r="C12" s="5" t="s">
        <v>11</v>
      </c>
    </row>
    <row r="13" spans="1:4" ht="33.200000000000003" customHeight="1" x14ac:dyDescent="0.45">
      <c r="B13" s="4" t="s">
        <v>12</v>
      </c>
      <c r="C13" s="5" t="s">
        <v>13</v>
      </c>
    </row>
    <row r="14" spans="1:4" ht="30" customHeight="1" x14ac:dyDescent="0.5">
      <c r="B14" s="99" t="s">
        <v>14</v>
      </c>
      <c r="C14" s="100"/>
    </row>
    <row r="15" spans="1:4" ht="6" customHeight="1" x14ac:dyDescent="0.45"/>
    <row r="16" spans="1:4" ht="33.200000000000003" customHeight="1" x14ac:dyDescent="0.45">
      <c r="B16" s="4" t="s">
        <v>15</v>
      </c>
      <c r="C16" s="5" t="s">
        <v>16</v>
      </c>
    </row>
    <row r="17" spans="2:3" ht="19.600000000000001" customHeight="1" x14ac:dyDescent="0.45">
      <c r="B17" s="4" t="s">
        <v>17</v>
      </c>
      <c r="C17" s="5" t="s">
        <v>18</v>
      </c>
    </row>
    <row r="18" spans="2:3" ht="33.200000000000003" customHeight="1" x14ac:dyDescent="0.45">
      <c r="B18" s="4" t="s">
        <v>19</v>
      </c>
      <c r="C18" s="5" t="s">
        <v>20</v>
      </c>
    </row>
    <row r="19" spans="2:3" ht="33.200000000000003" customHeight="1" x14ac:dyDescent="0.45">
      <c r="B19" s="4" t="s">
        <v>21</v>
      </c>
      <c r="C19" s="5" t="s">
        <v>22</v>
      </c>
    </row>
    <row r="20" spans="2:3" ht="33.200000000000003" customHeight="1" x14ac:dyDescent="0.45">
      <c r="B20" s="4" t="s">
        <v>23</v>
      </c>
      <c r="C20" s="5" t="s">
        <v>24</v>
      </c>
    </row>
    <row r="21" spans="2:3" ht="30" customHeight="1" x14ac:dyDescent="0.5">
      <c r="B21" s="99" t="s">
        <v>25</v>
      </c>
      <c r="C21" s="100"/>
    </row>
    <row r="22" spans="2:3" ht="6" customHeight="1" x14ac:dyDescent="0.45"/>
    <row r="23" spans="2:3" ht="19.600000000000001" customHeight="1" x14ac:dyDescent="0.45">
      <c r="B23" s="6" t="s">
        <v>26</v>
      </c>
      <c r="C23" s="7" t="s">
        <v>27</v>
      </c>
    </row>
    <row r="24" spans="2:3" ht="19.600000000000001" customHeight="1" x14ac:dyDescent="0.45">
      <c r="B24" s="8" t="s">
        <v>28</v>
      </c>
      <c r="C24" s="7" t="s">
        <v>29</v>
      </c>
    </row>
    <row r="25" spans="2:3" ht="19.600000000000001" customHeight="1" x14ac:dyDescent="0.45">
      <c r="B25" s="9" t="s">
        <v>30</v>
      </c>
      <c r="C25" s="7" t="s">
        <v>31</v>
      </c>
    </row>
    <row r="26" spans="2:3" ht="19.600000000000001" customHeight="1" x14ac:dyDescent="0.45">
      <c r="B26" s="10" t="s">
        <v>32</v>
      </c>
      <c r="C26" s="7" t="s">
        <v>33</v>
      </c>
    </row>
    <row r="27" spans="2:3" ht="19.600000000000001" customHeight="1" x14ac:dyDescent="0.45">
      <c r="B27" s="11" t="s">
        <v>34</v>
      </c>
      <c r="C27" s="7" t="s">
        <v>35</v>
      </c>
    </row>
    <row r="28" spans="2:3" ht="19.600000000000001" customHeight="1" x14ac:dyDescent="0.45">
      <c r="B28" s="11" t="s">
        <v>36</v>
      </c>
      <c r="C28" s="7" t="s">
        <v>37</v>
      </c>
    </row>
    <row r="29" spans="2:3" ht="19.600000000000001" customHeight="1" x14ac:dyDescent="0.45">
      <c r="B29" s="12" t="s">
        <v>38</v>
      </c>
      <c r="C29" s="7" t="s">
        <v>39</v>
      </c>
    </row>
    <row r="30" spans="2:3" ht="19.600000000000001" customHeight="1" x14ac:dyDescent="0.45">
      <c r="B30" s="13" t="s">
        <v>40</v>
      </c>
      <c r="C30" s="7" t="s">
        <v>41</v>
      </c>
    </row>
    <row r="31" spans="2:3" ht="19.600000000000001" customHeight="1" x14ac:dyDescent="0.45">
      <c r="B31" s="14" t="s">
        <v>42</v>
      </c>
      <c r="C31" s="7" t="s">
        <v>43</v>
      </c>
    </row>
    <row r="32" spans="2:3" ht="18.95" customHeight="1" x14ac:dyDescent="0.45">
      <c r="B32" s="107" t="s">
        <v>44</v>
      </c>
      <c r="C32" s="98"/>
    </row>
    <row r="33" spans="2:3" ht="30" customHeight="1" x14ac:dyDescent="0.5">
      <c r="B33" s="99" t="s">
        <v>45</v>
      </c>
      <c r="C33" s="100"/>
    </row>
    <row r="34" spans="2:3" ht="6" customHeight="1" x14ac:dyDescent="0.45"/>
    <row r="35" spans="2:3" ht="33.200000000000003" customHeight="1" x14ac:dyDescent="0.45">
      <c r="B35" s="4" t="s">
        <v>46</v>
      </c>
      <c r="C35" s="5" t="s">
        <v>47</v>
      </c>
    </row>
    <row r="36" spans="2:3" ht="33.200000000000003" customHeight="1" x14ac:dyDescent="0.45">
      <c r="B36" s="4" t="s">
        <v>48</v>
      </c>
      <c r="C36" s="5" t="s">
        <v>49</v>
      </c>
    </row>
    <row r="37" spans="2:3" ht="19.600000000000001" customHeight="1" x14ac:dyDescent="0.45">
      <c r="B37" s="4" t="s">
        <v>50</v>
      </c>
      <c r="C37" s="5" t="s">
        <v>51</v>
      </c>
    </row>
    <row r="38" spans="2:3" ht="30" customHeight="1" x14ac:dyDescent="0.5">
      <c r="B38" s="99" t="s">
        <v>52</v>
      </c>
      <c r="C38" s="100"/>
    </row>
    <row r="39" spans="2:3" ht="6" customHeight="1" x14ac:dyDescent="0.45"/>
    <row r="40" spans="2:3" ht="19.600000000000001" customHeight="1" x14ac:dyDescent="0.45">
      <c r="B40" s="4" t="s">
        <v>53</v>
      </c>
      <c r="C40" s="5" t="s">
        <v>54</v>
      </c>
    </row>
    <row r="41" spans="2:3" ht="33.200000000000003" customHeight="1" x14ac:dyDescent="0.45">
      <c r="B41" s="4" t="s">
        <v>55</v>
      </c>
      <c r="C41" s="5" t="s">
        <v>56</v>
      </c>
    </row>
    <row r="42" spans="2:3" ht="19.600000000000001" customHeight="1" x14ac:dyDescent="0.45">
      <c r="B42" s="4" t="s">
        <v>57</v>
      </c>
      <c r="C42" s="5" t="s">
        <v>58</v>
      </c>
    </row>
    <row r="43" spans="2:3" ht="19.600000000000001" customHeight="1" x14ac:dyDescent="0.45">
      <c r="B43" s="4" t="s">
        <v>59</v>
      </c>
      <c r="C43" s="5" t="s">
        <v>60</v>
      </c>
    </row>
    <row r="45" spans="2:3" ht="26" customHeight="1" x14ac:dyDescent="0.5">
      <c r="B45" s="105" t="s">
        <v>61</v>
      </c>
      <c r="C45" s="98"/>
    </row>
    <row r="46" spans="2:3" ht="34.6" customHeight="1" x14ac:dyDescent="0.45">
      <c r="B46" s="106" t="s">
        <v>62</v>
      </c>
      <c r="C46" s="98"/>
    </row>
    <row r="47" spans="2:3" ht="24" customHeight="1" x14ac:dyDescent="0.45">
      <c r="B47" s="101" t="s">
        <v>63</v>
      </c>
      <c r="C47" s="98"/>
    </row>
    <row r="48" spans="2:3" ht="8" customHeight="1" x14ac:dyDescent="0.45">
      <c r="B48" s="102"/>
      <c r="C48" s="98"/>
    </row>
    <row r="50" spans="2:3" ht="18" customHeight="1" x14ac:dyDescent="0.45">
      <c r="B50" s="108" t="s">
        <v>64</v>
      </c>
      <c r="C50" s="98"/>
    </row>
  </sheetData>
  <mergeCells count="15">
    <mergeCell ref="B50:C50"/>
    <mergeCell ref="B8:C8"/>
    <mergeCell ref="B4:C4"/>
    <mergeCell ref="B3:C3"/>
    <mergeCell ref="B45:C45"/>
    <mergeCell ref="B46:C46"/>
    <mergeCell ref="B14:C14"/>
    <mergeCell ref="B32:C32"/>
    <mergeCell ref="B6:C6"/>
    <mergeCell ref="B21:C21"/>
    <mergeCell ref="B38:C38"/>
    <mergeCell ref="B47:C47"/>
    <mergeCell ref="B48:C48"/>
    <mergeCell ref="B7:C7"/>
    <mergeCell ref="B33:C33"/>
  </mergeCells>
  <hyperlinks>
    <hyperlink ref="D1" r:id="rId1" xr:uid="{00000000-0004-0000-0000-000000000000}"/>
    <hyperlink ref="B47" r:id="rId2" xr:uid="{00000000-0004-0000-0000-000001000000}"/>
  </hyperlinks>
  <pageMargins left="0.75" right="0.75" top="1" bottom="1" header="0.5" footer="0.5"/>
  <pageSetup fitToHeight="0"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7FF"/>
  </sheetPr>
  <dimension ref="A1:AZ49"/>
  <sheetViews>
    <sheetView showGridLines="0" workbookViewId="0">
      <pane xSplit="5" ySplit="9" topLeftCell="F10" activePane="bottomRight" state="frozen"/>
      <selection pane="topRight"/>
      <selection pane="bottomLeft"/>
      <selection pane="bottomRight" activeCell="B10" sqref="B10"/>
    </sheetView>
  </sheetViews>
  <sheetFormatPr defaultRowHeight="14.25" x14ac:dyDescent="0.45"/>
  <cols>
    <col min="1" max="1" width="7.46484375" customWidth="1"/>
    <col min="2" max="2" width="24" customWidth="1"/>
    <col min="3" max="3" width="11" customWidth="1"/>
    <col min="4" max="5" width="9.46484375" customWidth="1"/>
    <col min="6" max="11" width="12.46484375" customWidth="1"/>
    <col min="12" max="12" width="40" customWidth="1"/>
    <col min="13" max="52" width="10.46484375" customWidth="1"/>
  </cols>
  <sheetData>
    <row r="1" spans="1:52" ht="40.049999999999997" customHeight="1" x14ac:dyDescent="0.45">
      <c r="A1" s="1"/>
      <c r="B1" s="1"/>
      <c r="C1" s="2" t="s">
        <v>0</v>
      </c>
      <c r="D1" s="1"/>
      <c r="E1" s="1"/>
      <c r="F1" s="1"/>
      <c r="G1" s="1"/>
      <c r="H1" s="1"/>
      <c r="I1" s="1"/>
      <c r="J1" s="1"/>
      <c r="K1" s="1"/>
      <c r="L1" s="3" t="s">
        <v>1</v>
      </c>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21" customHeight="1" x14ac:dyDescent="0.45">
      <c r="A2" s="15" t="s">
        <v>65</v>
      </c>
    </row>
    <row r="3" spans="1:52" ht="52.05" customHeight="1" x14ac:dyDescent="0.45">
      <c r="A3" s="117" t="s">
        <v>66</v>
      </c>
      <c r="B3" s="118"/>
      <c r="C3" s="118"/>
      <c r="E3" s="16"/>
      <c r="F3" s="17" t="s">
        <v>67</v>
      </c>
      <c r="G3" s="18" t="s">
        <v>68</v>
      </c>
      <c r="H3" s="19" t="s">
        <v>69</v>
      </c>
      <c r="I3" s="20" t="s">
        <v>70</v>
      </c>
      <c r="J3" s="21" t="s">
        <v>71</v>
      </c>
      <c r="K3" s="22"/>
      <c r="L3" s="23" t="s">
        <v>72</v>
      </c>
      <c r="M3" s="24" t="s">
        <v>73</v>
      </c>
      <c r="N3" s="25" t="s">
        <v>74</v>
      </c>
      <c r="O3" s="25" t="s">
        <v>75</v>
      </c>
      <c r="P3" s="25" t="s">
        <v>76</v>
      </c>
      <c r="Q3" s="25" t="s">
        <v>77</v>
      </c>
      <c r="R3" s="25" t="s">
        <v>78</v>
      </c>
      <c r="S3" s="25" t="s">
        <v>79</v>
      </c>
      <c r="T3" s="25" t="s">
        <v>80</v>
      </c>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row>
    <row r="4" spans="1:52" ht="24" customHeight="1" x14ac:dyDescent="0.45">
      <c r="A4" s="120" t="str">
        <f>"Students: "&amp;COUNTA(B10:B49)&amp;"      Assignments: "&amp;COUNTA(M3:AZ3)</f>
        <v>Students: 8      Assignments: 8</v>
      </c>
      <c r="B4" s="98"/>
      <c r="C4" s="98"/>
      <c r="E4" s="16"/>
      <c r="F4" s="26" t="s">
        <v>81</v>
      </c>
      <c r="G4" s="27" t="s">
        <v>81</v>
      </c>
      <c r="H4" s="28" t="s">
        <v>81</v>
      </c>
      <c r="I4" s="29" t="s">
        <v>81</v>
      </c>
      <c r="J4" s="30" t="s">
        <v>81</v>
      </c>
      <c r="K4" s="31" t="s">
        <v>81</v>
      </c>
      <c r="L4" s="23" t="s">
        <v>82</v>
      </c>
      <c r="M4" s="32" t="s">
        <v>68</v>
      </c>
      <c r="N4" s="33" t="s">
        <v>70</v>
      </c>
      <c r="O4" s="33" t="s">
        <v>67</v>
      </c>
      <c r="P4" s="33" t="s">
        <v>69</v>
      </c>
      <c r="Q4" s="33" t="s">
        <v>68</v>
      </c>
      <c r="R4" s="33" t="s">
        <v>70</v>
      </c>
      <c r="S4" s="33" t="s">
        <v>69</v>
      </c>
      <c r="T4" s="33" t="s">
        <v>67</v>
      </c>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row>
    <row r="5" spans="1:52" ht="19.05" customHeight="1" x14ac:dyDescent="0.45">
      <c r="A5" s="114" t="s">
        <v>83</v>
      </c>
      <c r="B5" s="98"/>
      <c r="C5" s="98"/>
      <c r="E5" s="16"/>
      <c r="F5" s="34">
        <v>0.25</v>
      </c>
      <c r="G5" s="35">
        <v>0.1</v>
      </c>
      <c r="H5" s="36">
        <v>0.2</v>
      </c>
      <c r="I5" s="37">
        <v>0.15</v>
      </c>
      <c r="J5" s="38">
        <v>0.3</v>
      </c>
      <c r="K5" s="39"/>
      <c r="L5" s="23" t="s">
        <v>84</v>
      </c>
      <c r="M5" s="40">
        <v>1</v>
      </c>
      <c r="N5" s="41">
        <v>1</v>
      </c>
      <c r="O5" s="41">
        <v>1</v>
      </c>
      <c r="P5" s="41">
        <v>1</v>
      </c>
      <c r="Q5" s="41">
        <v>1</v>
      </c>
      <c r="R5" s="41">
        <v>1</v>
      </c>
      <c r="S5" s="41">
        <v>2</v>
      </c>
      <c r="T5" s="41">
        <v>1</v>
      </c>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row>
    <row r="6" spans="1:52" ht="18" customHeight="1" x14ac:dyDescent="0.45">
      <c r="D6" s="110" t="s">
        <v>85</v>
      </c>
      <c r="E6" s="111"/>
      <c r="F6" s="115" t="str">
        <f>IF(SUM(F5:K5)=0,"Give each category a weight",IF(ROUND(SUM(F5:K5),4)=1,"Weights add up to 100%","Weights add up to "&amp;TEXT(SUM(F5:K5),"0%")&amp;". That works: they are scaled."))</f>
        <v>Weights add up to 100%</v>
      </c>
      <c r="G6" s="98"/>
      <c r="H6" s="98"/>
      <c r="I6" s="98"/>
      <c r="J6" s="98"/>
      <c r="K6" s="98"/>
      <c r="L6" s="23" t="s">
        <v>86</v>
      </c>
      <c r="M6" s="40">
        <v>20</v>
      </c>
      <c r="N6" s="41">
        <v>25</v>
      </c>
      <c r="O6" s="41">
        <v>50</v>
      </c>
      <c r="P6" s="41">
        <v>30</v>
      </c>
      <c r="Q6" s="41">
        <v>20</v>
      </c>
      <c r="R6" s="41">
        <v>25</v>
      </c>
      <c r="S6" s="41">
        <v>40</v>
      </c>
      <c r="T6" s="41">
        <v>60</v>
      </c>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row>
    <row r="7" spans="1:52" ht="18" customHeight="1" x14ac:dyDescent="0.45">
      <c r="D7" s="112" t="s">
        <v>87</v>
      </c>
      <c r="E7" s="113"/>
      <c r="F7" s="119" t="s">
        <v>88</v>
      </c>
      <c r="G7" s="98"/>
      <c r="H7" s="98"/>
      <c r="I7" s="98"/>
      <c r="J7" s="98"/>
      <c r="K7" s="98"/>
      <c r="L7" s="23" t="s">
        <v>89</v>
      </c>
      <c r="M7" s="42">
        <v>46283</v>
      </c>
      <c r="N7" s="43">
        <v>46290</v>
      </c>
      <c r="O7" s="43">
        <v>46297</v>
      </c>
      <c r="P7" s="43">
        <v>46304</v>
      </c>
      <c r="Q7" s="43">
        <v>46318</v>
      </c>
      <c r="R7" s="43">
        <v>46325</v>
      </c>
      <c r="S7" s="43">
        <v>46339</v>
      </c>
      <c r="T7" s="43">
        <v>46346</v>
      </c>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ht="20" customHeight="1" x14ac:dyDescent="0.45">
      <c r="A8" s="116" t="s">
        <v>90</v>
      </c>
      <c r="B8" s="98"/>
      <c r="C8" s="98"/>
      <c r="D8" s="44">
        <f>IF(COUNT(D10:D49)=0,"",AVERAGE(D10:D49))</f>
        <v>0.70999503968253952</v>
      </c>
      <c r="E8" s="45"/>
      <c r="F8" s="46">
        <f t="shared" ref="F8:K8" si="0">IF(COUNT(F10:F49)=0,"",AVERAGE(F10:F49))</f>
        <v>0.71479166666666671</v>
      </c>
      <c r="G8" s="47">
        <f t="shared" si="0"/>
        <v>0.72812500000000002</v>
      </c>
      <c r="H8" s="48">
        <f t="shared" si="0"/>
        <v>0.6743055555555556</v>
      </c>
      <c r="I8" s="49">
        <f t="shared" si="0"/>
        <v>0.73750000000000004</v>
      </c>
      <c r="J8" s="50" t="str">
        <f t="shared" si="0"/>
        <v/>
      </c>
      <c r="K8" s="51" t="str">
        <f t="shared" si="0"/>
        <v/>
      </c>
      <c r="L8" s="23" t="s">
        <v>90</v>
      </c>
      <c r="M8" s="52">
        <f t="shared" ref="M8:AZ8" si="1">IF(COUNT(M10:M49)=0,"",AVERAGE(M10:M49)/(M6+100*(M6="")))</f>
        <v>0.74375000000000002</v>
      </c>
      <c r="N8" s="53">
        <f t="shared" si="1"/>
        <v>0.78500000000000003</v>
      </c>
      <c r="O8" s="53">
        <f t="shared" si="1"/>
        <v>0.72</v>
      </c>
      <c r="P8" s="53">
        <f t="shared" si="1"/>
        <v>0.77619047619047621</v>
      </c>
      <c r="Q8" s="53">
        <f t="shared" si="1"/>
        <v>0.71250000000000002</v>
      </c>
      <c r="R8" s="53">
        <f t="shared" si="1"/>
        <v>0.78</v>
      </c>
      <c r="S8" s="53">
        <f t="shared" si="1"/>
        <v>0.7678571428571429</v>
      </c>
      <c r="T8" s="53">
        <f t="shared" si="1"/>
        <v>0.71666666666666667</v>
      </c>
      <c r="U8" s="53" t="str">
        <f t="shared" si="1"/>
        <v/>
      </c>
      <c r="V8" s="53" t="str">
        <f t="shared" si="1"/>
        <v/>
      </c>
      <c r="W8" s="53" t="str">
        <f t="shared" si="1"/>
        <v/>
      </c>
      <c r="X8" s="53" t="str">
        <f t="shared" si="1"/>
        <v/>
      </c>
      <c r="Y8" s="53" t="str">
        <f t="shared" si="1"/>
        <v/>
      </c>
      <c r="Z8" s="53" t="str">
        <f t="shared" si="1"/>
        <v/>
      </c>
      <c r="AA8" s="53" t="str">
        <f t="shared" si="1"/>
        <v/>
      </c>
      <c r="AB8" s="53" t="str">
        <f t="shared" si="1"/>
        <v/>
      </c>
      <c r="AC8" s="53" t="str">
        <f t="shared" si="1"/>
        <v/>
      </c>
      <c r="AD8" s="53" t="str">
        <f t="shared" si="1"/>
        <v/>
      </c>
      <c r="AE8" s="53" t="str">
        <f t="shared" si="1"/>
        <v/>
      </c>
      <c r="AF8" s="53" t="str">
        <f t="shared" si="1"/>
        <v/>
      </c>
      <c r="AG8" s="53" t="str">
        <f t="shared" si="1"/>
        <v/>
      </c>
      <c r="AH8" s="53" t="str">
        <f t="shared" si="1"/>
        <v/>
      </c>
      <c r="AI8" s="53" t="str">
        <f t="shared" si="1"/>
        <v/>
      </c>
      <c r="AJ8" s="53" t="str">
        <f t="shared" si="1"/>
        <v/>
      </c>
      <c r="AK8" s="53" t="str">
        <f t="shared" si="1"/>
        <v/>
      </c>
      <c r="AL8" s="53" t="str">
        <f t="shared" si="1"/>
        <v/>
      </c>
      <c r="AM8" s="53" t="str">
        <f t="shared" si="1"/>
        <v/>
      </c>
      <c r="AN8" s="53" t="str">
        <f t="shared" si="1"/>
        <v/>
      </c>
      <c r="AO8" s="53" t="str">
        <f t="shared" si="1"/>
        <v/>
      </c>
      <c r="AP8" s="53" t="str">
        <f t="shared" si="1"/>
        <v/>
      </c>
      <c r="AQ8" s="53" t="str">
        <f t="shared" si="1"/>
        <v/>
      </c>
      <c r="AR8" s="53" t="str">
        <f t="shared" si="1"/>
        <v/>
      </c>
      <c r="AS8" s="53" t="str">
        <f t="shared" si="1"/>
        <v/>
      </c>
      <c r="AT8" s="53" t="str">
        <f t="shared" si="1"/>
        <v/>
      </c>
      <c r="AU8" s="53" t="str">
        <f t="shared" si="1"/>
        <v/>
      </c>
      <c r="AV8" s="53" t="str">
        <f t="shared" si="1"/>
        <v/>
      </c>
      <c r="AW8" s="53" t="str">
        <f t="shared" si="1"/>
        <v/>
      </c>
      <c r="AX8" s="53" t="str">
        <f t="shared" si="1"/>
        <v/>
      </c>
      <c r="AY8" s="53" t="str">
        <f t="shared" si="1"/>
        <v/>
      </c>
      <c r="AZ8" s="53" t="str">
        <f t="shared" si="1"/>
        <v/>
      </c>
    </row>
    <row r="9" spans="1:52" ht="30" customHeight="1" x14ac:dyDescent="0.45">
      <c r="A9" s="54" t="s">
        <v>91</v>
      </c>
      <c r="B9" s="55" t="s">
        <v>92</v>
      </c>
      <c r="C9" s="54" t="s">
        <v>93</v>
      </c>
      <c r="D9" s="54" t="s">
        <v>94</v>
      </c>
      <c r="E9" s="56" t="str">
        <f>IF($D$7="Letter","Letter","Level")</f>
        <v>Level</v>
      </c>
      <c r="F9" s="57" t="str">
        <f t="shared" ref="F9:K9" si="2">IF(F3="","","Average")</f>
        <v>Average</v>
      </c>
      <c r="G9" s="58" t="str">
        <f t="shared" si="2"/>
        <v>Average</v>
      </c>
      <c r="H9" s="59" t="str">
        <f t="shared" si="2"/>
        <v>Average</v>
      </c>
      <c r="I9" s="60" t="str">
        <f t="shared" si="2"/>
        <v>Average</v>
      </c>
      <c r="J9" s="61" t="str">
        <f t="shared" si="2"/>
        <v>Average</v>
      </c>
      <c r="K9" s="62" t="str">
        <f t="shared" si="2"/>
        <v/>
      </c>
      <c r="L9" s="63" t="s">
        <v>95</v>
      </c>
      <c r="M9" s="64" t="s">
        <v>96</v>
      </c>
      <c r="N9" s="65" t="s">
        <v>97</v>
      </c>
      <c r="O9" s="65" t="s">
        <v>98</v>
      </c>
      <c r="P9" s="65" t="s">
        <v>99</v>
      </c>
      <c r="Q9" s="65" t="s">
        <v>100</v>
      </c>
      <c r="R9" s="65" t="s">
        <v>101</v>
      </c>
      <c r="S9" s="65" t="s">
        <v>102</v>
      </c>
      <c r="T9" s="65" t="s">
        <v>103</v>
      </c>
      <c r="U9" s="65" t="s">
        <v>104</v>
      </c>
      <c r="V9" s="65" t="s">
        <v>105</v>
      </c>
      <c r="W9" s="65" t="s">
        <v>106</v>
      </c>
      <c r="X9" s="65" t="s">
        <v>107</v>
      </c>
      <c r="Y9" s="65" t="s">
        <v>108</v>
      </c>
      <c r="Z9" s="65" t="s">
        <v>109</v>
      </c>
      <c r="AA9" s="65" t="s">
        <v>110</v>
      </c>
      <c r="AB9" s="65" t="s">
        <v>111</v>
      </c>
      <c r="AC9" s="65" t="s">
        <v>112</v>
      </c>
      <c r="AD9" s="65" t="s">
        <v>113</v>
      </c>
      <c r="AE9" s="65" t="s">
        <v>114</v>
      </c>
      <c r="AF9" s="65" t="s">
        <v>115</v>
      </c>
      <c r="AG9" s="65" t="s">
        <v>116</v>
      </c>
      <c r="AH9" s="65" t="s">
        <v>117</v>
      </c>
      <c r="AI9" s="65" t="s">
        <v>118</v>
      </c>
      <c r="AJ9" s="65" t="s">
        <v>119</v>
      </c>
      <c r="AK9" s="65" t="s">
        <v>120</v>
      </c>
      <c r="AL9" s="65" t="s">
        <v>121</v>
      </c>
      <c r="AM9" s="65" t="s">
        <v>122</v>
      </c>
      <c r="AN9" s="65" t="s">
        <v>123</v>
      </c>
      <c r="AO9" s="65" t="s">
        <v>124</v>
      </c>
      <c r="AP9" s="65" t="s">
        <v>125</v>
      </c>
      <c r="AQ9" s="65" t="s">
        <v>126</v>
      </c>
      <c r="AR9" s="65" t="s">
        <v>127</v>
      </c>
      <c r="AS9" s="65" t="s">
        <v>128</v>
      </c>
      <c r="AT9" s="65" t="s">
        <v>129</v>
      </c>
      <c r="AU9" s="65" t="s">
        <v>130</v>
      </c>
      <c r="AV9" s="65" t="s">
        <v>131</v>
      </c>
      <c r="AW9" s="65" t="s">
        <v>132</v>
      </c>
      <c r="AX9" s="65" t="s">
        <v>133</v>
      </c>
      <c r="AY9" s="65" t="s">
        <v>134</v>
      </c>
      <c r="AZ9" s="65" t="s">
        <v>135</v>
      </c>
    </row>
    <row r="10" spans="1:52" ht="25.05" customHeight="1" x14ac:dyDescent="0.45">
      <c r="A10" s="66" t="s">
        <v>136</v>
      </c>
      <c r="B10" s="67" t="s">
        <v>137</v>
      </c>
      <c r="C10" s="68" t="s">
        <v>138</v>
      </c>
      <c r="D10" s="69">
        <f t="shared" ref="D10:D49" si="3">IF(SUMPRODUCT(--ISNUMBER(F10:K10),$F$5:$K$5)=0,"",SUMPRODUCT(F10:K10,$F$5:$K$5)/SUMPRODUCT(--ISNUMBER(F10:K10),$F$5:$K$5))</f>
        <v>0.45654761904761898</v>
      </c>
      <c r="E10" s="70" t="str">
        <f>IF(D10="","",IF($D$7="Letter",LOOKUP(ROUND(D10,3),{0,0.5,0.6,0.7,0.8},{"R","D","C","B","A"}),LOOKUP(ROUND(D10,3),{0,0.5,0.6,0.7,0.8},{"R","Level 1","Level 2","Level 3","Level 4"})))</f>
        <v>R</v>
      </c>
      <c r="F10" s="71">
        <f t="shared" ref="F10:K19" si="4">IF(F$3="","",IF(SUMPRODUCT(ISNUMBER($M10:$AZ10)+($M10:$AZ10="M"),($M$4:$AZ$4=F$3)*($M$5:$AZ$5+($M$5:$AZ$5="")))=0,"",SUMPRODUCT($M10:$AZ10,($M$4:$AZ$4=F$3)*($M$5:$AZ$5+($M$5:$AZ$5=""))/($M$6:$AZ$6+100*($M$6:$AZ$6="")))/SUMPRODUCT(ISNUMBER($M10:$AZ10)+($M10:$AZ10="M"),($M$4:$AZ$4=F$3)*($M$5:$AZ$5+($M$5:$AZ$5="")))))</f>
        <v>0.45500000000000002</v>
      </c>
      <c r="G10" s="72">
        <f t="shared" si="4"/>
        <v>0.47499999999999998</v>
      </c>
      <c r="H10" s="73">
        <f t="shared" si="4"/>
        <v>0.56666666666666676</v>
      </c>
      <c r="I10" s="74">
        <f t="shared" si="4"/>
        <v>0.3</v>
      </c>
      <c r="J10" s="75" t="str">
        <f t="shared" si="4"/>
        <v/>
      </c>
      <c r="K10" s="76" t="str">
        <f t="shared" si="4"/>
        <v/>
      </c>
      <c r="L10" s="77" t="s">
        <v>139</v>
      </c>
      <c r="M10" s="78">
        <v>9</v>
      </c>
      <c r="N10" s="79">
        <v>15</v>
      </c>
      <c r="O10" s="79">
        <v>23</v>
      </c>
      <c r="P10" s="79">
        <v>18</v>
      </c>
      <c r="Q10" s="79">
        <v>10</v>
      </c>
      <c r="R10" s="79" t="s">
        <v>36</v>
      </c>
      <c r="S10" s="79">
        <v>22</v>
      </c>
      <c r="T10" s="79">
        <v>27</v>
      </c>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row>
    <row r="11" spans="1:52" ht="25.05" customHeight="1" x14ac:dyDescent="0.45">
      <c r="A11" s="66" t="s">
        <v>140</v>
      </c>
      <c r="B11" s="67" t="s">
        <v>141</v>
      </c>
      <c r="C11" s="68" t="s">
        <v>142</v>
      </c>
      <c r="D11" s="69">
        <f t="shared" si="3"/>
        <v>0.73317460317460315</v>
      </c>
      <c r="E11" s="70" t="str">
        <f>IF(D11="","",IF($D$7="Letter",LOOKUP(ROUND(D11,3),{0,0.5,0.6,0.7,0.8},{"R","D","C","B","A"}),LOOKUP(ROUND(D11,3),{0,0.5,0.6,0.7,0.8},{"R","Level 1","Level 2","Level 3","Level 4"})))</f>
        <v>Level 3</v>
      </c>
      <c r="F11" s="71">
        <f t="shared" si="4"/>
        <v>0.73666666666666658</v>
      </c>
      <c r="G11" s="72">
        <f t="shared" si="4"/>
        <v>0.72500000000000009</v>
      </c>
      <c r="H11" s="73">
        <f t="shared" si="4"/>
        <v>0.72777777777777786</v>
      </c>
      <c r="I11" s="74">
        <f t="shared" si="4"/>
        <v>0.74</v>
      </c>
      <c r="J11" s="75" t="str">
        <f t="shared" si="4"/>
        <v/>
      </c>
      <c r="K11" s="76" t="str">
        <f t="shared" si="4"/>
        <v/>
      </c>
      <c r="L11" s="77" t="s">
        <v>143</v>
      </c>
      <c r="M11" s="78">
        <v>15</v>
      </c>
      <c r="N11" s="79">
        <v>19</v>
      </c>
      <c r="O11" s="79">
        <v>37</v>
      </c>
      <c r="P11" s="79">
        <v>22</v>
      </c>
      <c r="Q11" s="79">
        <v>14</v>
      </c>
      <c r="R11" s="79">
        <v>18</v>
      </c>
      <c r="S11" s="79">
        <v>29</v>
      </c>
      <c r="T11" s="79">
        <v>44</v>
      </c>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row>
    <row r="12" spans="1:52" ht="25.05" customHeight="1" x14ac:dyDescent="0.45">
      <c r="A12" s="66" t="s">
        <v>144</v>
      </c>
      <c r="B12" s="67" t="s">
        <v>145</v>
      </c>
      <c r="C12" s="68" t="s">
        <v>138</v>
      </c>
      <c r="D12" s="69">
        <f t="shared" si="3"/>
        <v>0.92662698412698397</v>
      </c>
      <c r="E12" s="70" t="str">
        <f>IF(D12="","",IF($D$7="Letter",LOOKUP(ROUND(D12,3),{0,0.5,0.6,0.7,0.8},{"R","D","C","B","A"}),LOOKUP(ROUND(D12,3),{0,0.5,0.6,0.7,0.8},{"R","Level 1","Level 2","Level 3","Level 4"})))</f>
        <v>Level 4</v>
      </c>
      <c r="F12" s="71">
        <f t="shared" si="4"/>
        <v>0.91833333333333333</v>
      </c>
      <c r="G12" s="72">
        <f t="shared" si="4"/>
        <v>0.92500000000000004</v>
      </c>
      <c r="H12" s="73">
        <f t="shared" si="4"/>
        <v>0.9277777777777777</v>
      </c>
      <c r="I12" s="74">
        <f t="shared" si="4"/>
        <v>0.94</v>
      </c>
      <c r="J12" s="75" t="str">
        <f t="shared" si="4"/>
        <v/>
      </c>
      <c r="K12" s="76" t="str">
        <f t="shared" si="4"/>
        <v/>
      </c>
      <c r="L12" s="77" t="s">
        <v>146</v>
      </c>
      <c r="M12" s="78">
        <v>19</v>
      </c>
      <c r="N12" s="79">
        <v>23</v>
      </c>
      <c r="O12" s="79">
        <v>46</v>
      </c>
      <c r="P12" s="79">
        <v>28</v>
      </c>
      <c r="Q12" s="79">
        <v>18</v>
      </c>
      <c r="R12" s="79">
        <v>24</v>
      </c>
      <c r="S12" s="79">
        <v>37</v>
      </c>
      <c r="T12" s="79">
        <v>55</v>
      </c>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row>
    <row r="13" spans="1:52" ht="25.05" customHeight="1" x14ac:dyDescent="0.45">
      <c r="A13" s="66" t="s">
        <v>147</v>
      </c>
      <c r="B13" s="67" t="s">
        <v>148</v>
      </c>
      <c r="C13" s="68" t="s">
        <v>142</v>
      </c>
      <c r="D13" s="69">
        <f t="shared" si="3"/>
        <v>0.80638888888888882</v>
      </c>
      <c r="E13" s="70" t="str">
        <f>IF(D13="","",IF($D$7="Letter",LOOKUP(ROUND(D13,3),{0,0.5,0.6,0.7,0.8},{"R","D","C","B","A"}),LOOKUP(ROUND(D13,3),{0,0.5,0.6,0.7,0.8},{"R","Level 1","Level 2","Level 3","Level 4"})))</f>
        <v>Level 4</v>
      </c>
      <c r="F13" s="71">
        <f t="shared" si="4"/>
        <v>0.78166666666666673</v>
      </c>
      <c r="G13" s="72">
        <f t="shared" si="4"/>
        <v>0.77500000000000002</v>
      </c>
      <c r="H13" s="73">
        <f t="shared" si="4"/>
        <v>0.82777777777777783</v>
      </c>
      <c r="I13" s="74">
        <f t="shared" si="4"/>
        <v>0.84</v>
      </c>
      <c r="J13" s="75" t="str">
        <f t="shared" si="4"/>
        <v/>
      </c>
      <c r="K13" s="76" t="str">
        <f t="shared" si="4"/>
        <v/>
      </c>
      <c r="L13" s="77" t="s">
        <v>149</v>
      </c>
      <c r="M13" s="78">
        <v>16</v>
      </c>
      <c r="N13" s="79">
        <v>21</v>
      </c>
      <c r="O13" s="79">
        <v>39</v>
      </c>
      <c r="P13" s="79">
        <v>25</v>
      </c>
      <c r="Q13" s="79">
        <v>15</v>
      </c>
      <c r="R13" s="79" t="s">
        <v>38</v>
      </c>
      <c r="S13" s="79">
        <v>33</v>
      </c>
      <c r="T13" s="79">
        <v>47</v>
      </c>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row>
    <row r="14" spans="1:52" ht="25.05" customHeight="1" x14ac:dyDescent="0.45">
      <c r="A14" s="66" t="s">
        <v>150</v>
      </c>
      <c r="B14" s="67" t="s">
        <v>151</v>
      </c>
      <c r="C14" s="68" t="s">
        <v>138</v>
      </c>
      <c r="D14" s="69">
        <f t="shared" si="3"/>
        <v>0.89547619047619043</v>
      </c>
      <c r="E14" s="70" t="str">
        <f>IF(D14="","",IF($D$7="Letter",LOOKUP(ROUND(D14,3),{0,0.5,0.6,0.7,0.8},{"R","D","C","B","A"}),LOOKUP(ROUND(D14,3),{0,0.5,0.6,0.7,0.8},{"R","Level 1","Level 2","Level 3","Level 4"})))</f>
        <v>Level 4</v>
      </c>
      <c r="F14" s="71">
        <f t="shared" si="4"/>
        <v>0.87333333333333329</v>
      </c>
      <c r="G14" s="72">
        <f t="shared" si="4"/>
        <v>0.875</v>
      </c>
      <c r="H14" s="73">
        <f t="shared" si="4"/>
        <v>0.9</v>
      </c>
      <c r="I14" s="74">
        <f t="shared" si="4"/>
        <v>0.94</v>
      </c>
      <c r="J14" s="75" t="str">
        <f t="shared" si="4"/>
        <v/>
      </c>
      <c r="K14" s="76" t="str">
        <f t="shared" si="4"/>
        <v/>
      </c>
      <c r="L14" s="77" t="s">
        <v>152</v>
      </c>
      <c r="M14" s="78">
        <v>18</v>
      </c>
      <c r="N14" s="79">
        <v>24</v>
      </c>
      <c r="O14" s="79">
        <v>44</v>
      </c>
      <c r="P14" s="79">
        <v>27</v>
      </c>
      <c r="Q14" s="79">
        <v>17</v>
      </c>
      <c r="R14" s="79">
        <v>23</v>
      </c>
      <c r="S14" s="79">
        <v>36</v>
      </c>
      <c r="T14" s="79">
        <v>52</v>
      </c>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row>
    <row r="15" spans="1:52" ht="25.05" customHeight="1" x14ac:dyDescent="0.45">
      <c r="A15" s="66" t="s">
        <v>153</v>
      </c>
      <c r="B15" s="67" t="s">
        <v>154</v>
      </c>
      <c r="C15" s="68" t="s">
        <v>142</v>
      </c>
      <c r="D15" s="69">
        <f t="shared" si="3"/>
        <v>0.512063492063492</v>
      </c>
      <c r="E15" s="70" t="str">
        <f>IF(D15="","",IF($D$7="Letter",LOOKUP(ROUND(D15,3),{0,0.5,0.6,0.7,0.8},{"R","D","C","B","A"}),LOOKUP(ROUND(D15,3),{0,0.5,0.6,0.7,0.8},{"R","Level 1","Level 2","Level 3","Level 4"})))</f>
        <v>Level 1</v>
      </c>
      <c r="F15" s="71">
        <f t="shared" si="4"/>
        <v>0.61</v>
      </c>
      <c r="G15" s="72">
        <f t="shared" si="4"/>
        <v>0.625</v>
      </c>
      <c r="H15" s="73">
        <f t="shared" si="4"/>
        <v>0.22222222222222221</v>
      </c>
      <c r="I15" s="74">
        <f t="shared" si="4"/>
        <v>0.66</v>
      </c>
      <c r="J15" s="75" t="str">
        <f t="shared" si="4"/>
        <v/>
      </c>
      <c r="K15" s="76" t="str">
        <f t="shared" si="4"/>
        <v/>
      </c>
      <c r="L15" s="77" t="s">
        <v>155</v>
      </c>
      <c r="M15" s="78">
        <v>13</v>
      </c>
      <c r="N15" s="79">
        <v>17</v>
      </c>
      <c r="O15" s="79">
        <v>31</v>
      </c>
      <c r="P15" s="79">
        <v>20</v>
      </c>
      <c r="Q15" s="79">
        <v>12</v>
      </c>
      <c r="R15" s="79">
        <v>16</v>
      </c>
      <c r="S15" s="79" t="s">
        <v>36</v>
      </c>
      <c r="T15" s="79">
        <v>36</v>
      </c>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row>
    <row r="16" spans="1:52" ht="25.05" customHeight="1" x14ac:dyDescent="0.45">
      <c r="A16" s="66" t="s">
        <v>156</v>
      </c>
      <c r="B16" s="67" t="s">
        <v>157</v>
      </c>
      <c r="C16" s="68" t="s">
        <v>158</v>
      </c>
      <c r="D16" s="69">
        <f t="shared" si="3"/>
        <v>0.66833333333333322</v>
      </c>
      <c r="E16" s="70" t="str">
        <f>IF(D16="","",IF($D$7="Letter",LOOKUP(ROUND(D16,3),{0,0.5,0.6,0.7,0.8},{"R","D","C","B","A"}),LOOKUP(ROUND(D16,3),{0,0.5,0.6,0.7,0.8},{"R","Level 1","Level 2","Level 3","Level 4"})))</f>
        <v>Level 2</v>
      </c>
      <c r="F16" s="71">
        <f t="shared" si="4"/>
        <v>0.68333333333333335</v>
      </c>
      <c r="G16" s="72">
        <f t="shared" si="4"/>
        <v>0.8</v>
      </c>
      <c r="H16" s="73">
        <f t="shared" si="4"/>
        <v>0.5</v>
      </c>
      <c r="I16" s="74">
        <f t="shared" si="4"/>
        <v>0.78</v>
      </c>
      <c r="J16" s="75" t="str">
        <f t="shared" si="4"/>
        <v/>
      </c>
      <c r="K16" s="76" t="str">
        <f t="shared" si="4"/>
        <v/>
      </c>
      <c r="L16" s="77" t="s">
        <v>159</v>
      </c>
      <c r="M16" s="78">
        <v>17</v>
      </c>
      <c r="N16" s="79">
        <v>20</v>
      </c>
      <c r="O16" s="79">
        <v>35</v>
      </c>
      <c r="P16" s="79" t="s">
        <v>36</v>
      </c>
      <c r="Q16" s="79">
        <v>15</v>
      </c>
      <c r="R16" s="79">
        <v>19</v>
      </c>
      <c r="S16" s="79">
        <v>30</v>
      </c>
      <c r="T16" s="79">
        <v>40</v>
      </c>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row>
    <row r="17" spans="1:52" ht="25.05" customHeight="1" x14ac:dyDescent="0.45">
      <c r="A17" s="66" t="s">
        <v>160</v>
      </c>
      <c r="B17" s="67" t="s">
        <v>161</v>
      </c>
      <c r="C17" s="68" t="s">
        <v>142</v>
      </c>
      <c r="D17" s="69">
        <f t="shared" si="3"/>
        <v>0.68134920634920626</v>
      </c>
      <c r="E17" s="70" t="str">
        <f>IF(D17="","",IF($D$7="Letter",LOOKUP(ROUND(D17,3),{0,0.5,0.6,0.7,0.8},{"R","D","C","B","A"}),LOOKUP(ROUND(D17,3),{0,0.5,0.6,0.7,0.8},{"R","Level 1","Level 2","Level 3","Level 4"})))</f>
        <v>Level 2</v>
      </c>
      <c r="F17" s="71">
        <f t="shared" si="4"/>
        <v>0.66</v>
      </c>
      <c r="G17" s="72">
        <f t="shared" si="4"/>
        <v>0.625</v>
      </c>
      <c r="H17" s="73">
        <f t="shared" si="4"/>
        <v>0.72222222222222232</v>
      </c>
      <c r="I17" s="74">
        <f t="shared" si="4"/>
        <v>0.7</v>
      </c>
      <c r="J17" s="75" t="str">
        <f t="shared" si="4"/>
        <v/>
      </c>
      <c r="K17" s="76" t="str">
        <f t="shared" si="4"/>
        <v/>
      </c>
      <c r="L17" s="77" t="s">
        <v>162</v>
      </c>
      <c r="M17" s="78">
        <v>12</v>
      </c>
      <c r="N17" s="79">
        <v>18</v>
      </c>
      <c r="O17" s="79">
        <v>33</v>
      </c>
      <c r="P17" s="79">
        <v>23</v>
      </c>
      <c r="Q17" s="79">
        <v>13</v>
      </c>
      <c r="R17" s="79">
        <v>17</v>
      </c>
      <c r="S17" s="79">
        <v>28</v>
      </c>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row>
    <row r="18" spans="1:52" ht="25.05" customHeight="1" x14ac:dyDescent="0.45">
      <c r="A18" s="66" t="s">
        <v>163</v>
      </c>
      <c r="B18" s="67"/>
      <c r="C18" s="68"/>
      <c r="D18" s="69" t="str">
        <f t="shared" si="3"/>
        <v/>
      </c>
      <c r="E18" s="70" t="str">
        <f>IF(D18="","",IF($D$7="Letter",LOOKUP(ROUND(D18,3),{0,0.5,0.6,0.7,0.8},{"R","D","C","B","A"}),LOOKUP(ROUND(D18,3),{0,0.5,0.6,0.7,0.8},{"R","Level 1","Level 2","Level 3","Level 4"})))</f>
        <v/>
      </c>
      <c r="F18" s="71" t="str">
        <f t="shared" si="4"/>
        <v/>
      </c>
      <c r="G18" s="72" t="str">
        <f t="shared" si="4"/>
        <v/>
      </c>
      <c r="H18" s="73" t="str">
        <f t="shared" si="4"/>
        <v/>
      </c>
      <c r="I18" s="74" t="str">
        <f t="shared" si="4"/>
        <v/>
      </c>
      <c r="J18" s="75" t="str">
        <f t="shared" si="4"/>
        <v/>
      </c>
      <c r="K18" s="76" t="str">
        <f t="shared" si="4"/>
        <v/>
      </c>
      <c r="L18" s="77"/>
      <c r="M18" s="78"/>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row>
    <row r="19" spans="1:52" ht="25.05" customHeight="1" x14ac:dyDescent="0.45">
      <c r="A19" s="66" t="s">
        <v>164</v>
      </c>
      <c r="B19" s="67"/>
      <c r="C19" s="68"/>
      <c r="D19" s="69" t="str">
        <f t="shared" si="3"/>
        <v/>
      </c>
      <c r="E19" s="70" t="str">
        <f>IF(D19="","",IF($D$7="Letter",LOOKUP(ROUND(D19,3),{0,0.5,0.6,0.7,0.8},{"R","D","C","B","A"}),LOOKUP(ROUND(D19,3),{0,0.5,0.6,0.7,0.8},{"R","Level 1","Level 2","Level 3","Level 4"})))</f>
        <v/>
      </c>
      <c r="F19" s="71" t="str">
        <f t="shared" si="4"/>
        <v/>
      </c>
      <c r="G19" s="72" t="str">
        <f t="shared" si="4"/>
        <v/>
      </c>
      <c r="H19" s="73" t="str">
        <f t="shared" si="4"/>
        <v/>
      </c>
      <c r="I19" s="74" t="str">
        <f t="shared" si="4"/>
        <v/>
      </c>
      <c r="J19" s="75" t="str">
        <f t="shared" si="4"/>
        <v/>
      </c>
      <c r="K19" s="76" t="str">
        <f t="shared" si="4"/>
        <v/>
      </c>
      <c r="L19" s="77"/>
      <c r="M19" s="78"/>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row>
    <row r="20" spans="1:52" ht="25.05" customHeight="1" x14ac:dyDescent="0.45">
      <c r="A20" s="66" t="s">
        <v>165</v>
      </c>
      <c r="B20" s="67"/>
      <c r="C20" s="68"/>
      <c r="D20" s="69" t="str">
        <f t="shared" si="3"/>
        <v/>
      </c>
      <c r="E20" s="70" t="str">
        <f>IF(D20="","",IF($D$7="Letter",LOOKUP(ROUND(D20,3),{0,0.5,0.6,0.7,0.8},{"R","D","C","B","A"}),LOOKUP(ROUND(D20,3),{0,0.5,0.6,0.7,0.8},{"R","Level 1","Level 2","Level 3","Level 4"})))</f>
        <v/>
      </c>
      <c r="F20" s="71" t="str">
        <f t="shared" ref="F20:K29" si="5">IF(F$3="","",IF(SUMPRODUCT(ISNUMBER($M20:$AZ20)+($M20:$AZ20="M"),($M$4:$AZ$4=F$3)*($M$5:$AZ$5+($M$5:$AZ$5="")))=0,"",SUMPRODUCT($M20:$AZ20,($M$4:$AZ$4=F$3)*($M$5:$AZ$5+($M$5:$AZ$5=""))/($M$6:$AZ$6+100*($M$6:$AZ$6="")))/SUMPRODUCT(ISNUMBER($M20:$AZ20)+($M20:$AZ20="M"),($M$4:$AZ$4=F$3)*($M$5:$AZ$5+($M$5:$AZ$5="")))))</f>
        <v/>
      </c>
      <c r="G20" s="72" t="str">
        <f t="shared" si="5"/>
        <v/>
      </c>
      <c r="H20" s="73" t="str">
        <f t="shared" si="5"/>
        <v/>
      </c>
      <c r="I20" s="74" t="str">
        <f t="shared" si="5"/>
        <v/>
      </c>
      <c r="J20" s="75" t="str">
        <f t="shared" si="5"/>
        <v/>
      </c>
      <c r="K20" s="76" t="str">
        <f t="shared" si="5"/>
        <v/>
      </c>
      <c r="L20" s="77"/>
      <c r="M20" s="78"/>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row>
    <row r="21" spans="1:52" ht="25.05" customHeight="1" x14ac:dyDescent="0.45">
      <c r="A21" s="66" t="s">
        <v>166</v>
      </c>
      <c r="B21" s="67"/>
      <c r="C21" s="68"/>
      <c r="D21" s="69" t="str">
        <f t="shared" si="3"/>
        <v/>
      </c>
      <c r="E21" s="70" t="str">
        <f>IF(D21="","",IF($D$7="Letter",LOOKUP(ROUND(D21,3),{0,0.5,0.6,0.7,0.8},{"R","D","C","B","A"}),LOOKUP(ROUND(D21,3),{0,0.5,0.6,0.7,0.8},{"R","Level 1","Level 2","Level 3","Level 4"})))</f>
        <v/>
      </c>
      <c r="F21" s="71" t="str">
        <f t="shared" si="5"/>
        <v/>
      </c>
      <c r="G21" s="72" t="str">
        <f t="shared" si="5"/>
        <v/>
      </c>
      <c r="H21" s="73" t="str">
        <f t="shared" si="5"/>
        <v/>
      </c>
      <c r="I21" s="74" t="str">
        <f t="shared" si="5"/>
        <v/>
      </c>
      <c r="J21" s="75" t="str">
        <f t="shared" si="5"/>
        <v/>
      </c>
      <c r="K21" s="76" t="str">
        <f t="shared" si="5"/>
        <v/>
      </c>
      <c r="L21" s="77"/>
      <c r="M21" s="78"/>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row>
    <row r="22" spans="1:52" ht="25.05" customHeight="1" x14ac:dyDescent="0.45">
      <c r="A22" s="66" t="s">
        <v>167</v>
      </c>
      <c r="B22" s="67"/>
      <c r="C22" s="68"/>
      <c r="D22" s="69" t="str">
        <f t="shared" si="3"/>
        <v/>
      </c>
      <c r="E22" s="70" t="str">
        <f>IF(D22="","",IF($D$7="Letter",LOOKUP(ROUND(D22,3),{0,0.5,0.6,0.7,0.8},{"R","D","C","B","A"}),LOOKUP(ROUND(D22,3),{0,0.5,0.6,0.7,0.8},{"R","Level 1","Level 2","Level 3","Level 4"})))</f>
        <v/>
      </c>
      <c r="F22" s="71" t="str">
        <f t="shared" si="5"/>
        <v/>
      </c>
      <c r="G22" s="72" t="str">
        <f t="shared" si="5"/>
        <v/>
      </c>
      <c r="H22" s="73" t="str">
        <f t="shared" si="5"/>
        <v/>
      </c>
      <c r="I22" s="74" t="str">
        <f t="shared" si="5"/>
        <v/>
      </c>
      <c r="J22" s="75" t="str">
        <f t="shared" si="5"/>
        <v/>
      </c>
      <c r="K22" s="76" t="str">
        <f t="shared" si="5"/>
        <v/>
      </c>
      <c r="L22" s="77"/>
      <c r="M22" s="78"/>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row>
    <row r="23" spans="1:52" ht="25.05" customHeight="1" x14ac:dyDescent="0.45">
      <c r="A23" s="66" t="s">
        <v>168</v>
      </c>
      <c r="B23" s="67"/>
      <c r="C23" s="68"/>
      <c r="D23" s="69" t="str">
        <f t="shared" si="3"/>
        <v/>
      </c>
      <c r="E23" s="70" t="str">
        <f>IF(D23="","",IF($D$7="Letter",LOOKUP(ROUND(D23,3),{0,0.5,0.6,0.7,0.8},{"R","D","C","B","A"}),LOOKUP(ROUND(D23,3),{0,0.5,0.6,0.7,0.8},{"R","Level 1","Level 2","Level 3","Level 4"})))</f>
        <v/>
      </c>
      <c r="F23" s="71" t="str">
        <f t="shared" si="5"/>
        <v/>
      </c>
      <c r="G23" s="72" t="str">
        <f t="shared" si="5"/>
        <v/>
      </c>
      <c r="H23" s="73" t="str">
        <f t="shared" si="5"/>
        <v/>
      </c>
      <c r="I23" s="74" t="str">
        <f t="shared" si="5"/>
        <v/>
      </c>
      <c r="J23" s="75" t="str">
        <f t="shared" si="5"/>
        <v/>
      </c>
      <c r="K23" s="76" t="str">
        <f t="shared" si="5"/>
        <v/>
      </c>
      <c r="L23" s="77"/>
      <c r="M23" s="78"/>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row>
    <row r="24" spans="1:52" ht="25.05" customHeight="1" x14ac:dyDescent="0.45">
      <c r="A24" s="66" t="s">
        <v>169</v>
      </c>
      <c r="B24" s="67"/>
      <c r="C24" s="68"/>
      <c r="D24" s="69" t="str">
        <f t="shared" si="3"/>
        <v/>
      </c>
      <c r="E24" s="70" t="str">
        <f>IF(D24="","",IF($D$7="Letter",LOOKUP(ROUND(D24,3),{0,0.5,0.6,0.7,0.8},{"R","D","C","B","A"}),LOOKUP(ROUND(D24,3),{0,0.5,0.6,0.7,0.8},{"R","Level 1","Level 2","Level 3","Level 4"})))</f>
        <v/>
      </c>
      <c r="F24" s="71" t="str">
        <f t="shared" si="5"/>
        <v/>
      </c>
      <c r="G24" s="72" t="str">
        <f t="shared" si="5"/>
        <v/>
      </c>
      <c r="H24" s="73" t="str">
        <f t="shared" si="5"/>
        <v/>
      </c>
      <c r="I24" s="74" t="str">
        <f t="shared" si="5"/>
        <v/>
      </c>
      <c r="J24" s="75" t="str">
        <f t="shared" si="5"/>
        <v/>
      </c>
      <c r="K24" s="76" t="str">
        <f t="shared" si="5"/>
        <v/>
      </c>
      <c r="L24" s="77"/>
      <c r="M24" s="78"/>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row>
    <row r="25" spans="1:52" ht="25.05" customHeight="1" x14ac:dyDescent="0.45">
      <c r="A25" s="66" t="s">
        <v>170</v>
      </c>
      <c r="B25" s="67"/>
      <c r="C25" s="68"/>
      <c r="D25" s="69" t="str">
        <f t="shared" si="3"/>
        <v/>
      </c>
      <c r="E25" s="70" t="str">
        <f>IF(D25="","",IF($D$7="Letter",LOOKUP(ROUND(D25,3),{0,0.5,0.6,0.7,0.8},{"R","D","C","B","A"}),LOOKUP(ROUND(D25,3),{0,0.5,0.6,0.7,0.8},{"R","Level 1","Level 2","Level 3","Level 4"})))</f>
        <v/>
      </c>
      <c r="F25" s="71" t="str">
        <f t="shared" si="5"/>
        <v/>
      </c>
      <c r="G25" s="72" t="str">
        <f t="shared" si="5"/>
        <v/>
      </c>
      <c r="H25" s="73" t="str">
        <f t="shared" si="5"/>
        <v/>
      </c>
      <c r="I25" s="74" t="str">
        <f t="shared" si="5"/>
        <v/>
      </c>
      <c r="J25" s="75" t="str">
        <f t="shared" si="5"/>
        <v/>
      </c>
      <c r="K25" s="76" t="str">
        <f t="shared" si="5"/>
        <v/>
      </c>
      <c r="L25" s="77"/>
      <c r="M25" s="78"/>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row>
    <row r="26" spans="1:52" ht="25.05" customHeight="1" x14ac:dyDescent="0.45">
      <c r="A26" s="66" t="s">
        <v>171</v>
      </c>
      <c r="B26" s="67"/>
      <c r="C26" s="68"/>
      <c r="D26" s="69" t="str">
        <f t="shared" si="3"/>
        <v/>
      </c>
      <c r="E26" s="70" t="str">
        <f>IF(D26="","",IF($D$7="Letter",LOOKUP(ROUND(D26,3),{0,0.5,0.6,0.7,0.8},{"R","D","C","B","A"}),LOOKUP(ROUND(D26,3),{0,0.5,0.6,0.7,0.8},{"R","Level 1","Level 2","Level 3","Level 4"})))</f>
        <v/>
      </c>
      <c r="F26" s="71" t="str">
        <f t="shared" si="5"/>
        <v/>
      </c>
      <c r="G26" s="72" t="str">
        <f t="shared" si="5"/>
        <v/>
      </c>
      <c r="H26" s="73" t="str">
        <f t="shared" si="5"/>
        <v/>
      </c>
      <c r="I26" s="74" t="str">
        <f t="shared" si="5"/>
        <v/>
      </c>
      <c r="J26" s="75" t="str">
        <f t="shared" si="5"/>
        <v/>
      </c>
      <c r="K26" s="76" t="str">
        <f t="shared" si="5"/>
        <v/>
      </c>
      <c r="L26" s="77"/>
      <c r="M26" s="78"/>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row>
    <row r="27" spans="1:52" ht="25.05" customHeight="1" x14ac:dyDescent="0.45">
      <c r="A27" s="66" t="s">
        <v>172</v>
      </c>
      <c r="B27" s="67"/>
      <c r="C27" s="68"/>
      <c r="D27" s="69" t="str">
        <f t="shared" si="3"/>
        <v/>
      </c>
      <c r="E27" s="70" t="str">
        <f>IF(D27="","",IF($D$7="Letter",LOOKUP(ROUND(D27,3),{0,0.5,0.6,0.7,0.8},{"R","D","C","B","A"}),LOOKUP(ROUND(D27,3),{0,0.5,0.6,0.7,0.8},{"R","Level 1","Level 2","Level 3","Level 4"})))</f>
        <v/>
      </c>
      <c r="F27" s="71" t="str">
        <f t="shared" si="5"/>
        <v/>
      </c>
      <c r="G27" s="72" t="str">
        <f t="shared" si="5"/>
        <v/>
      </c>
      <c r="H27" s="73" t="str">
        <f t="shared" si="5"/>
        <v/>
      </c>
      <c r="I27" s="74" t="str">
        <f t="shared" si="5"/>
        <v/>
      </c>
      <c r="J27" s="75" t="str">
        <f t="shared" si="5"/>
        <v/>
      </c>
      <c r="K27" s="76" t="str">
        <f t="shared" si="5"/>
        <v/>
      </c>
      <c r="L27" s="77"/>
      <c r="M27" s="78"/>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row>
    <row r="28" spans="1:52" ht="25.05" customHeight="1" x14ac:dyDescent="0.45">
      <c r="A28" s="66" t="s">
        <v>173</v>
      </c>
      <c r="B28" s="67"/>
      <c r="C28" s="68"/>
      <c r="D28" s="69" t="str">
        <f t="shared" si="3"/>
        <v/>
      </c>
      <c r="E28" s="70" t="str">
        <f>IF(D28="","",IF($D$7="Letter",LOOKUP(ROUND(D28,3),{0,0.5,0.6,0.7,0.8},{"R","D","C","B","A"}),LOOKUP(ROUND(D28,3),{0,0.5,0.6,0.7,0.8},{"R","Level 1","Level 2","Level 3","Level 4"})))</f>
        <v/>
      </c>
      <c r="F28" s="71" t="str">
        <f t="shared" si="5"/>
        <v/>
      </c>
      <c r="G28" s="72" t="str">
        <f t="shared" si="5"/>
        <v/>
      </c>
      <c r="H28" s="73" t="str">
        <f t="shared" si="5"/>
        <v/>
      </c>
      <c r="I28" s="74" t="str">
        <f t="shared" si="5"/>
        <v/>
      </c>
      <c r="J28" s="75" t="str">
        <f t="shared" si="5"/>
        <v/>
      </c>
      <c r="K28" s="76" t="str">
        <f t="shared" si="5"/>
        <v/>
      </c>
      <c r="L28" s="77"/>
      <c r="M28" s="78"/>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row>
    <row r="29" spans="1:52" ht="25.05" customHeight="1" x14ac:dyDescent="0.45">
      <c r="A29" s="66" t="s">
        <v>174</v>
      </c>
      <c r="B29" s="67"/>
      <c r="C29" s="68"/>
      <c r="D29" s="69" t="str">
        <f t="shared" si="3"/>
        <v/>
      </c>
      <c r="E29" s="70" t="str">
        <f>IF(D29="","",IF($D$7="Letter",LOOKUP(ROUND(D29,3),{0,0.5,0.6,0.7,0.8},{"R","D","C","B","A"}),LOOKUP(ROUND(D29,3),{0,0.5,0.6,0.7,0.8},{"R","Level 1","Level 2","Level 3","Level 4"})))</f>
        <v/>
      </c>
      <c r="F29" s="71" t="str">
        <f t="shared" si="5"/>
        <v/>
      </c>
      <c r="G29" s="72" t="str">
        <f t="shared" si="5"/>
        <v/>
      </c>
      <c r="H29" s="73" t="str">
        <f t="shared" si="5"/>
        <v/>
      </c>
      <c r="I29" s="74" t="str">
        <f t="shared" si="5"/>
        <v/>
      </c>
      <c r="J29" s="75" t="str">
        <f t="shared" si="5"/>
        <v/>
      </c>
      <c r="K29" s="76" t="str">
        <f t="shared" si="5"/>
        <v/>
      </c>
      <c r="L29" s="77"/>
      <c r="M29" s="78"/>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row>
    <row r="30" spans="1:52" ht="25.05" customHeight="1" x14ac:dyDescent="0.45">
      <c r="A30" s="66" t="s">
        <v>175</v>
      </c>
      <c r="B30" s="67"/>
      <c r="C30" s="68"/>
      <c r="D30" s="69" t="str">
        <f t="shared" si="3"/>
        <v/>
      </c>
      <c r="E30" s="70" t="str">
        <f>IF(D30="","",IF($D$7="Letter",LOOKUP(ROUND(D30,3),{0,0.5,0.6,0.7,0.8},{"R","D","C","B","A"}),LOOKUP(ROUND(D30,3),{0,0.5,0.6,0.7,0.8},{"R","Level 1","Level 2","Level 3","Level 4"})))</f>
        <v/>
      </c>
      <c r="F30" s="71" t="str">
        <f t="shared" ref="F30:K39" si="6">IF(F$3="","",IF(SUMPRODUCT(ISNUMBER($M30:$AZ30)+($M30:$AZ30="M"),($M$4:$AZ$4=F$3)*($M$5:$AZ$5+($M$5:$AZ$5="")))=0,"",SUMPRODUCT($M30:$AZ30,($M$4:$AZ$4=F$3)*($M$5:$AZ$5+($M$5:$AZ$5=""))/($M$6:$AZ$6+100*($M$6:$AZ$6="")))/SUMPRODUCT(ISNUMBER($M30:$AZ30)+($M30:$AZ30="M"),($M$4:$AZ$4=F$3)*($M$5:$AZ$5+($M$5:$AZ$5="")))))</f>
        <v/>
      </c>
      <c r="G30" s="72" t="str">
        <f t="shared" si="6"/>
        <v/>
      </c>
      <c r="H30" s="73" t="str">
        <f t="shared" si="6"/>
        <v/>
      </c>
      <c r="I30" s="74" t="str">
        <f t="shared" si="6"/>
        <v/>
      </c>
      <c r="J30" s="75" t="str">
        <f t="shared" si="6"/>
        <v/>
      </c>
      <c r="K30" s="76" t="str">
        <f t="shared" si="6"/>
        <v/>
      </c>
      <c r="L30" s="77"/>
      <c r="M30" s="78"/>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row>
    <row r="31" spans="1:52" ht="25.05" customHeight="1" x14ac:dyDescent="0.45">
      <c r="A31" s="66" t="s">
        <v>176</v>
      </c>
      <c r="B31" s="67"/>
      <c r="C31" s="68"/>
      <c r="D31" s="69" t="str">
        <f t="shared" si="3"/>
        <v/>
      </c>
      <c r="E31" s="70" t="str">
        <f>IF(D31="","",IF($D$7="Letter",LOOKUP(ROUND(D31,3),{0,0.5,0.6,0.7,0.8},{"R","D","C","B","A"}),LOOKUP(ROUND(D31,3),{0,0.5,0.6,0.7,0.8},{"R","Level 1","Level 2","Level 3","Level 4"})))</f>
        <v/>
      </c>
      <c r="F31" s="71" t="str">
        <f t="shared" si="6"/>
        <v/>
      </c>
      <c r="G31" s="72" t="str">
        <f t="shared" si="6"/>
        <v/>
      </c>
      <c r="H31" s="73" t="str">
        <f t="shared" si="6"/>
        <v/>
      </c>
      <c r="I31" s="74" t="str">
        <f t="shared" si="6"/>
        <v/>
      </c>
      <c r="J31" s="75" t="str">
        <f t="shared" si="6"/>
        <v/>
      </c>
      <c r="K31" s="76" t="str">
        <f t="shared" si="6"/>
        <v/>
      </c>
      <c r="L31" s="77"/>
      <c r="M31" s="78"/>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row>
    <row r="32" spans="1:52" ht="25.05" customHeight="1" x14ac:dyDescent="0.45">
      <c r="A32" s="66" t="s">
        <v>177</v>
      </c>
      <c r="B32" s="67"/>
      <c r="C32" s="68"/>
      <c r="D32" s="69" t="str">
        <f t="shared" si="3"/>
        <v/>
      </c>
      <c r="E32" s="70" t="str">
        <f>IF(D32="","",IF($D$7="Letter",LOOKUP(ROUND(D32,3),{0,0.5,0.6,0.7,0.8},{"R","D","C","B","A"}),LOOKUP(ROUND(D32,3),{0,0.5,0.6,0.7,0.8},{"R","Level 1","Level 2","Level 3","Level 4"})))</f>
        <v/>
      </c>
      <c r="F32" s="71" t="str">
        <f t="shared" si="6"/>
        <v/>
      </c>
      <c r="G32" s="72" t="str">
        <f t="shared" si="6"/>
        <v/>
      </c>
      <c r="H32" s="73" t="str">
        <f t="shared" si="6"/>
        <v/>
      </c>
      <c r="I32" s="74" t="str">
        <f t="shared" si="6"/>
        <v/>
      </c>
      <c r="J32" s="75" t="str">
        <f t="shared" si="6"/>
        <v/>
      </c>
      <c r="K32" s="76" t="str">
        <f t="shared" si="6"/>
        <v/>
      </c>
      <c r="L32" s="77"/>
      <c r="M32" s="78"/>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row>
    <row r="33" spans="1:52" ht="25.05" customHeight="1" x14ac:dyDescent="0.45">
      <c r="A33" s="66" t="s">
        <v>178</v>
      </c>
      <c r="B33" s="67"/>
      <c r="C33" s="68"/>
      <c r="D33" s="69" t="str">
        <f t="shared" si="3"/>
        <v/>
      </c>
      <c r="E33" s="70" t="str">
        <f>IF(D33="","",IF($D$7="Letter",LOOKUP(ROUND(D33,3),{0,0.5,0.6,0.7,0.8},{"R","D","C","B","A"}),LOOKUP(ROUND(D33,3),{0,0.5,0.6,0.7,0.8},{"R","Level 1","Level 2","Level 3","Level 4"})))</f>
        <v/>
      </c>
      <c r="F33" s="71" t="str">
        <f t="shared" si="6"/>
        <v/>
      </c>
      <c r="G33" s="72" t="str">
        <f t="shared" si="6"/>
        <v/>
      </c>
      <c r="H33" s="73" t="str">
        <f t="shared" si="6"/>
        <v/>
      </c>
      <c r="I33" s="74" t="str">
        <f t="shared" si="6"/>
        <v/>
      </c>
      <c r="J33" s="75" t="str">
        <f t="shared" si="6"/>
        <v/>
      </c>
      <c r="K33" s="76" t="str">
        <f t="shared" si="6"/>
        <v/>
      </c>
      <c r="L33" s="77"/>
      <c r="M33" s="78"/>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row>
    <row r="34" spans="1:52" ht="25.05" customHeight="1" x14ac:dyDescent="0.45">
      <c r="A34" s="66" t="s">
        <v>179</v>
      </c>
      <c r="B34" s="67"/>
      <c r="C34" s="68"/>
      <c r="D34" s="69" t="str">
        <f t="shared" si="3"/>
        <v/>
      </c>
      <c r="E34" s="70" t="str">
        <f>IF(D34="","",IF($D$7="Letter",LOOKUP(ROUND(D34,3),{0,0.5,0.6,0.7,0.8},{"R","D","C","B","A"}),LOOKUP(ROUND(D34,3),{0,0.5,0.6,0.7,0.8},{"R","Level 1","Level 2","Level 3","Level 4"})))</f>
        <v/>
      </c>
      <c r="F34" s="71" t="str">
        <f t="shared" si="6"/>
        <v/>
      </c>
      <c r="G34" s="72" t="str">
        <f t="shared" si="6"/>
        <v/>
      </c>
      <c r="H34" s="73" t="str">
        <f t="shared" si="6"/>
        <v/>
      </c>
      <c r="I34" s="74" t="str">
        <f t="shared" si="6"/>
        <v/>
      </c>
      <c r="J34" s="75" t="str">
        <f t="shared" si="6"/>
        <v/>
      </c>
      <c r="K34" s="76" t="str">
        <f t="shared" si="6"/>
        <v/>
      </c>
      <c r="L34" s="77"/>
      <c r="M34" s="78"/>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row>
    <row r="35" spans="1:52" ht="25.05" customHeight="1" x14ac:dyDescent="0.45">
      <c r="A35" s="66" t="s">
        <v>180</v>
      </c>
      <c r="B35" s="67"/>
      <c r="C35" s="68"/>
      <c r="D35" s="69" t="str">
        <f t="shared" si="3"/>
        <v/>
      </c>
      <c r="E35" s="70" t="str">
        <f>IF(D35="","",IF($D$7="Letter",LOOKUP(ROUND(D35,3),{0,0.5,0.6,0.7,0.8},{"R","D","C","B","A"}),LOOKUP(ROUND(D35,3),{0,0.5,0.6,0.7,0.8},{"R","Level 1","Level 2","Level 3","Level 4"})))</f>
        <v/>
      </c>
      <c r="F35" s="71" t="str">
        <f t="shared" si="6"/>
        <v/>
      </c>
      <c r="G35" s="72" t="str">
        <f t="shared" si="6"/>
        <v/>
      </c>
      <c r="H35" s="73" t="str">
        <f t="shared" si="6"/>
        <v/>
      </c>
      <c r="I35" s="74" t="str">
        <f t="shared" si="6"/>
        <v/>
      </c>
      <c r="J35" s="75" t="str">
        <f t="shared" si="6"/>
        <v/>
      </c>
      <c r="K35" s="76" t="str">
        <f t="shared" si="6"/>
        <v/>
      </c>
      <c r="L35" s="77"/>
      <c r="M35" s="78"/>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row>
    <row r="36" spans="1:52" ht="25.05" customHeight="1" x14ac:dyDescent="0.45">
      <c r="A36" s="66" t="s">
        <v>181</v>
      </c>
      <c r="B36" s="67"/>
      <c r="C36" s="68"/>
      <c r="D36" s="69" t="str">
        <f t="shared" si="3"/>
        <v/>
      </c>
      <c r="E36" s="70" t="str">
        <f>IF(D36="","",IF($D$7="Letter",LOOKUP(ROUND(D36,3),{0,0.5,0.6,0.7,0.8},{"R","D","C","B","A"}),LOOKUP(ROUND(D36,3),{0,0.5,0.6,0.7,0.8},{"R","Level 1","Level 2","Level 3","Level 4"})))</f>
        <v/>
      </c>
      <c r="F36" s="71" t="str">
        <f t="shared" si="6"/>
        <v/>
      </c>
      <c r="G36" s="72" t="str">
        <f t="shared" si="6"/>
        <v/>
      </c>
      <c r="H36" s="73" t="str">
        <f t="shared" si="6"/>
        <v/>
      </c>
      <c r="I36" s="74" t="str">
        <f t="shared" si="6"/>
        <v/>
      </c>
      <c r="J36" s="75" t="str">
        <f t="shared" si="6"/>
        <v/>
      </c>
      <c r="K36" s="76" t="str">
        <f t="shared" si="6"/>
        <v/>
      </c>
      <c r="L36" s="77"/>
      <c r="M36" s="78"/>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row>
    <row r="37" spans="1:52" ht="25.05" customHeight="1" x14ac:dyDescent="0.45">
      <c r="A37" s="66" t="s">
        <v>182</v>
      </c>
      <c r="B37" s="67"/>
      <c r="C37" s="68"/>
      <c r="D37" s="69" t="str">
        <f t="shared" si="3"/>
        <v/>
      </c>
      <c r="E37" s="70" t="str">
        <f>IF(D37="","",IF($D$7="Letter",LOOKUP(ROUND(D37,3),{0,0.5,0.6,0.7,0.8},{"R","D","C","B","A"}),LOOKUP(ROUND(D37,3),{0,0.5,0.6,0.7,0.8},{"R","Level 1","Level 2","Level 3","Level 4"})))</f>
        <v/>
      </c>
      <c r="F37" s="71" t="str">
        <f t="shared" si="6"/>
        <v/>
      </c>
      <c r="G37" s="72" t="str">
        <f t="shared" si="6"/>
        <v/>
      </c>
      <c r="H37" s="73" t="str">
        <f t="shared" si="6"/>
        <v/>
      </c>
      <c r="I37" s="74" t="str">
        <f t="shared" si="6"/>
        <v/>
      </c>
      <c r="J37" s="75" t="str">
        <f t="shared" si="6"/>
        <v/>
      </c>
      <c r="K37" s="76" t="str">
        <f t="shared" si="6"/>
        <v/>
      </c>
      <c r="L37" s="77"/>
      <c r="M37" s="78"/>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row>
    <row r="38" spans="1:52" ht="25.05" customHeight="1" x14ac:dyDescent="0.45">
      <c r="A38" s="66" t="s">
        <v>183</v>
      </c>
      <c r="B38" s="67"/>
      <c r="C38" s="68"/>
      <c r="D38" s="69" t="str">
        <f t="shared" si="3"/>
        <v/>
      </c>
      <c r="E38" s="70" t="str">
        <f>IF(D38="","",IF($D$7="Letter",LOOKUP(ROUND(D38,3),{0,0.5,0.6,0.7,0.8},{"R","D","C","B","A"}),LOOKUP(ROUND(D38,3),{0,0.5,0.6,0.7,0.8},{"R","Level 1","Level 2","Level 3","Level 4"})))</f>
        <v/>
      </c>
      <c r="F38" s="71" t="str">
        <f t="shared" si="6"/>
        <v/>
      </c>
      <c r="G38" s="72" t="str">
        <f t="shared" si="6"/>
        <v/>
      </c>
      <c r="H38" s="73" t="str">
        <f t="shared" si="6"/>
        <v/>
      </c>
      <c r="I38" s="74" t="str">
        <f t="shared" si="6"/>
        <v/>
      </c>
      <c r="J38" s="75" t="str">
        <f t="shared" si="6"/>
        <v/>
      </c>
      <c r="K38" s="76" t="str">
        <f t="shared" si="6"/>
        <v/>
      </c>
      <c r="L38" s="77"/>
      <c r="M38" s="78"/>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row>
    <row r="39" spans="1:52" ht="25.05" customHeight="1" x14ac:dyDescent="0.45">
      <c r="A39" s="66" t="s">
        <v>184</v>
      </c>
      <c r="B39" s="67"/>
      <c r="C39" s="68"/>
      <c r="D39" s="69" t="str">
        <f t="shared" si="3"/>
        <v/>
      </c>
      <c r="E39" s="70" t="str">
        <f>IF(D39="","",IF($D$7="Letter",LOOKUP(ROUND(D39,3),{0,0.5,0.6,0.7,0.8},{"R","D","C","B","A"}),LOOKUP(ROUND(D39,3),{0,0.5,0.6,0.7,0.8},{"R","Level 1","Level 2","Level 3","Level 4"})))</f>
        <v/>
      </c>
      <c r="F39" s="71" t="str">
        <f t="shared" si="6"/>
        <v/>
      </c>
      <c r="G39" s="72" t="str">
        <f t="shared" si="6"/>
        <v/>
      </c>
      <c r="H39" s="73" t="str">
        <f t="shared" si="6"/>
        <v/>
      </c>
      <c r="I39" s="74" t="str">
        <f t="shared" si="6"/>
        <v/>
      </c>
      <c r="J39" s="75" t="str">
        <f t="shared" si="6"/>
        <v/>
      </c>
      <c r="K39" s="76" t="str">
        <f t="shared" si="6"/>
        <v/>
      </c>
      <c r="L39" s="77"/>
      <c r="M39" s="78"/>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row>
    <row r="40" spans="1:52" ht="25.05" customHeight="1" x14ac:dyDescent="0.45">
      <c r="A40" s="66" t="s">
        <v>185</v>
      </c>
      <c r="B40" s="67"/>
      <c r="C40" s="68"/>
      <c r="D40" s="69" t="str">
        <f t="shared" si="3"/>
        <v/>
      </c>
      <c r="E40" s="70" t="str">
        <f>IF(D40="","",IF($D$7="Letter",LOOKUP(ROUND(D40,3),{0,0.5,0.6,0.7,0.8},{"R","D","C","B","A"}),LOOKUP(ROUND(D40,3),{0,0.5,0.6,0.7,0.8},{"R","Level 1","Level 2","Level 3","Level 4"})))</f>
        <v/>
      </c>
      <c r="F40" s="71" t="str">
        <f t="shared" ref="F40:K49" si="7">IF(F$3="","",IF(SUMPRODUCT(ISNUMBER($M40:$AZ40)+($M40:$AZ40="M"),($M$4:$AZ$4=F$3)*($M$5:$AZ$5+($M$5:$AZ$5="")))=0,"",SUMPRODUCT($M40:$AZ40,($M$4:$AZ$4=F$3)*($M$5:$AZ$5+($M$5:$AZ$5=""))/($M$6:$AZ$6+100*($M$6:$AZ$6="")))/SUMPRODUCT(ISNUMBER($M40:$AZ40)+($M40:$AZ40="M"),($M$4:$AZ$4=F$3)*($M$5:$AZ$5+($M$5:$AZ$5="")))))</f>
        <v/>
      </c>
      <c r="G40" s="72" t="str">
        <f t="shared" si="7"/>
        <v/>
      </c>
      <c r="H40" s="73" t="str">
        <f t="shared" si="7"/>
        <v/>
      </c>
      <c r="I40" s="74" t="str">
        <f t="shared" si="7"/>
        <v/>
      </c>
      <c r="J40" s="75" t="str">
        <f t="shared" si="7"/>
        <v/>
      </c>
      <c r="K40" s="76" t="str">
        <f t="shared" si="7"/>
        <v/>
      </c>
      <c r="L40" s="77"/>
      <c r="M40" s="78"/>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row>
    <row r="41" spans="1:52" ht="25.05" customHeight="1" x14ac:dyDescent="0.45">
      <c r="A41" s="66" t="s">
        <v>186</v>
      </c>
      <c r="B41" s="67"/>
      <c r="C41" s="68"/>
      <c r="D41" s="69" t="str">
        <f t="shared" si="3"/>
        <v/>
      </c>
      <c r="E41" s="70" t="str">
        <f>IF(D41="","",IF($D$7="Letter",LOOKUP(ROUND(D41,3),{0,0.5,0.6,0.7,0.8},{"R","D","C","B","A"}),LOOKUP(ROUND(D41,3),{0,0.5,0.6,0.7,0.8},{"R","Level 1","Level 2","Level 3","Level 4"})))</f>
        <v/>
      </c>
      <c r="F41" s="71" t="str">
        <f t="shared" si="7"/>
        <v/>
      </c>
      <c r="G41" s="72" t="str">
        <f t="shared" si="7"/>
        <v/>
      </c>
      <c r="H41" s="73" t="str">
        <f t="shared" si="7"/>
        <v/>
      </c>
      <c r="I41" s="74" t="str">
        <f t="shared" si="7"/>
        <v/>
      </c>
      <c r="J41" s="75" t="str">
        <f t="shared" si="7"/>
        <v/>
      </c>
      <c r="K41" s="76" t="str">
        <f t="shared" si="7"/>
        <v/>
      </c>
      <c r="L41" s="77"/>
      <c r="M41" s="78"/>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row>
    <row r="42" spans="1:52" ht="25.05" customHeight="1" x14ac:dyDescent="0.45">
      <c r="A42" s="66" t="s">
        <v>187</v>
      </c>
      <c r="B42" s="67"/>
      <c r="C42" s="68"/>
      <c r="D42" s="69" t="str">
        <f t="shared" si="3"/>
        <v/>
      </c>
      <c r="E42" s="70" t="str">
        <f>IF(D42="","",IF($D$7="Letter",LOOKUP(ROUND(D42,3),{0,0.5,0.6,0.7,0.8},{"R","D","C","B","A"}),LOOKUP(ROUND(D42,3),{0,0.5,0.6,0.7,0.8},{"R","Level 1","Level 2","Level 3","Level 4"})))</f>
        <v/>
      </c>
      <c r="F42" s="71" t="str">
        <f t="shared" si="7"/>
        <v/>
      </c>
      <c r="G42" s="72" t="str">
        <f t="shared" si="7"/>
        <v/>
      </c>
      <c r="H42" s="73" t="str">
        <f t="shared" si="7"/>
        <v/>
      </c>
      <c r="I42" s="74" t="str">
        <f t="shared" si="7"/>
        <v/>
      </c>
      <c r="J42" s="75" t="str">
        <f t="shared" si="7"/>
        <v/>
      </c>
      <c r="K42" s="76" t="str">
        <f t="shared" si="7"/>
        <v/>
      </c>
      <c r="L42" s="77"/>
      <c r="M42" s="78"/>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row>
    <row r="43" spans="1:52" ht="25.05" customHeight="1" x14ac:dyDescent="0.45">
      <c r="A43" s="66" t="s">
        <v>188</v>
      </c>
      <c r="B43" s="67"/>
      <c r="C43" s="68"/>
      <c r="D43" s="69" t="str">
        <f t="shared" si="3"/>
        <v/>
      </c>
      <c r="E43" s="70" t="str">
        <f>IF(D43="","",IF($D$7="Letter",LOOKUP(ROUND(D43,3),{0,0.5,0.6,0.7,0.8},{"R","D","C","B","A"}),LOOKUP(ROUND(D43,3),{0,0.5,0.6,0.7,0.8},{"R","Level 1","Level 2","Level 3","Level 4"})))</f>
        <v/>
      </c>
      <c r="F43" s="71" t="str">
        <f t="shared" si="7"/>
        <v/>
      </c>
      <c r="G43" s="72" t="str">
        <f t="shared" si="7"/>
        <v/>
      </c>
      <c r="H43" s="73" t="str">
        <f t="shared" si="7"/>
        <v/>
      </c>
      <c r="I43" s="74" t="str">
        <f t="shared" si="7"/>
        <v/>
      </c>
      <c r="J43" s="75" t="str">
        <f t="shared" si="7"/>
        <v/>
      </c>
      <c r="K43" s="76" t="str">
        <f t="shared" si="7"/>
        <v/>
      </c>
      <c r="L43" s="77"/>
      <c r="M43" s="78"/>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row>
    <row r="44" spans="1:52" ht="25.05" customHeight="1" x14ac:dyDescent="0.45">
      <c r="A44" s="66" t="s">
        <v>189</v>
      </c>
      <c r="B44" s="67"/>
      <c r="C44" s="68"/>
      <c r="D44" s="69" t="str">
        <f t="shared" si="3"/>
        <v/>
      </c>
      <c r="E44" s="70" t="str">
        <f>IF(D44="","",IF($D$7="Letter",LOOKUP(ROUND(D44,3),{0,0.5,0.6,0.7,0.8},{"R","D","C","B","A"}),LOOKUP(ROUND(D44,3),{0,0.5,0.6,0.7,0.8},{"R","Level 1","Level 2","Level 3","Level 4"})))</f>
        <v/>
      </c>
      <c r="F44" s="71" t="str">
        <f t="shared" si="7"/>
        <v/>
      </c>
      <c r="G44" s="72" t="str">
        <f t="shared" si="7"/>
        <v/>
      </c>
      <c r="H44" s="73" t="str">
        <f t="shared" si="7"/>
        <v/>
      </c>
      <c r="I44" s="74" t="str">
        <f t="shared" si="7"/>
        <v/>
      </c>
      <c r="J44" s="75" t="str">
        <f t="shared" si="7"/>
        <v/>
      </c>
      <c r="K44" s="76" t="str">
        <f t="shared" si="7"/>
        <v/>
      </c>
      <c r="L44" s="77"/>
      <c r="M44" s="78"/>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row>
    <row r="45" spans="1:52" ht="25.05" customHeight="1" x14ac:dyDescent="0.45">
      <c r="A45" s="66" t="s">
        <v>190</v>
      </c>
      <c r="B45" s="67"/>
      <c r="C45" s="68"/>
      <c r="D45" s="69" t="str">
        <f t="shared" si="3"/>
        <v/>
      </c>
      <c r="E45" s="70" t="str">
        <f>IF(D45="","",IF($D$7="Letter",LOOKUP(ROUND(D45,3),{0,0.5,0.6,0.7,0.8},{"R","D","C","B","A"}),LOOKUP(ROUND(D45,3),{0,0.5,0.6,0.7,0.8},{"R","Level 1","Level 2","Level 3","Level 4"})))</f>
        <v/>
      </c>
      <c r="F45" s="71" t="str">
        <f t="shared" si="7"/>
        <v/>
      </c>
      <c r="G45" s="72" t="str">
        <f t="shared" si="7"/>
        <v/>
      </c>
      <c r="H45" s="73" t="str">
        <f t="shared" si="7"/>
        <v/>
      </c>
      <c r="I45" s="74" t="str">
        <f t="shared" si="7"/>
        <v/>
      </c>
      <c r="J45" s="75" t="str">
        <f t="shared" si="7"/>
        <v/>
      </c>
      <c r="K45" s="76" t="str">
        <f t="shared" si="7"/>
        <v/>
      </c>
      <c r="L45" s="77"/>
      <c r="M45" s="78"/>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row>
    <row r="46" spans="1:52" ht="25.05" customHeight="1" x14ac:dyDescent="0.45">
      <c r="A46" s="66" t="s">
        <v>191</v>
      </c>
      <c r="B46" s="67"/>
      <c r="C46" s="68"/>
      <c r="D46" s="69" t="str">
        <f t="shared" si="3"/>
        <v/>
      </c>
      <c r="E46" s="70" t="str">
        <f>IF(D46="","",IF($D$7="Letter",LOOKUP(ROUND(D46,3),{0,0.5,0.6,0.7,0.8},{"R","D","C","B","A"}),LOOKUP(ROUND(D46,3),{0,0.5,0.6,0.7,0.8},{"R","Level 1","Level 2","Level 3","Level 4"})))</f>
        <v/>
      </c>
      <c r="F46" s="71" t="str">
        <f t="shared" si="7"/>
        <v/>
      </c>
      <c r="G46" s="72" t="str">
        <f t="shared" si="7"/>
        <v/>
      </c>
      <c r="H46" s="73" t="str">
        <f t="shared" si="7"/>
        <v/>
      </c>
      <c r="I46" s="74" t="str">
        <f t="shared" si="7"/>
        <v/>
      </c>
      <c r="J46" s="75" t="str">
        <f t="shared" si="7"/>
        <v/>
      </c>
      <c r="K46" s="76" t="str">
        <f t="shared" si="7"/>
        <v/>
      </c>
      <c r="L46" s="77"/>
      <c r="M46" s="78"/>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row>
    <row r="47" spans="1:52" ht="25.05" customHeight="1" x14ac:dyDescent="0.45">
      <c r="A47" s="66" t="s">
        <v>192</v>
      </c>
      <c r="B47" s="67"/>
      <c r="C47" s="68"/>
      <c r="D47" s="69" t="str">
        <f t="shared" si="3"/>
        <v/>
      </c>
      <c r="E47" s="70" t="str">
        <f>IF(D47="","",IF($D$7="Letter",LOOKUP(ROUND(D47,3),{0,0.5,0.6,0.7,0.8},{"R","D","C","B","A"}),LOOKUP(ROUND(D47,3),{0,0.5,0.6,0.7,0.8},{"R","Level 1","Level 2","Level 3","Level 4"})))</f>
        <v/>
      </c>
      <c r="F47" s="71" t="str">
        <f t="shared" si="7"/>
        <v/>
      </c>
      <c r="G47" s="72" t="str">
        <f t="shared" si="7"/>
        <v/>
      </c>
      <c r="H47" s="73" t="str">
        <f t="shared" si="7"/>
        <v/>
      </c>
      <c r="I47" s="74" t="str">
        <f t="shared" si="7"/>
        <v/>
      </c>
      <c r="J47" s="75" t="str">
        <f t="shared" si="7"/>
        <v/>
      </c>
      <c r="K47" s="76" t="str">
        <f t="shared" si="7"/>
        <v/>
      </c>
      <c r="L47" s="77"/>
      <c r="M47" s="78"/>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row>
    <row r="48" spans="1:52" ht="25.05" customHeight="1" x14ac:dyDescent="0.45">
      <c r="A48" s="66" t="s">
        <v>193</v>
      </c>
      <c r="B48" s="67"/>
      <c r="C48" s="68"/>
      <c r="D48" s="69" t="str">
        <f t="shared" si="3"/>
        <v/>
      </c>
      <c r="E48" s="70" t="str">
        <f>IF(D48="","",IF($D$7="Letter",LOOKUP(ROUND(D48,3),{0,0.5,0.6,0.7,0.8},{"R","D","C","B","A"}),LOOKUP(ROUND(D48,3),{0,0.5,0.6,0.7,0.8},{"R","Level 1","Level 2","Level 3","Level 4"})))</f>
        <v/>
      </c>
      <c r="F48" s="71" t="str">
        <f t="shared" si="7"/>
        <v/>
      </c>
      <c r="G48" s="72" t="str">
        <f t="shared" si="7"/>
        <v/>
      </c>
      <c r="H48" s="73" t="str">
        <f t="shared" si="7"/>
        <v/>
      </c>
      <c r="I48" s="74" t="str">
        <f t="shared" si="7"/>
        <v/>
      </c>
      <c r="J48" s="75" t="str">
        <f t="shared" si="7"/>
        <v/>
      </c>
      <c r="K48" s="76" t="str">
        <f t="shared" si="7"/>
        <v/>
      </c>
      <c r="L48" s="77"/>
      <c r="M48" s="78"/>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row>
    <row r="49" spans="1:52" ht="25.05" customHeight="1" x14ac:dyDescent="0.45">
      <c r="A49" s="66" t="s">
        <v>194</v>
      </c>
      <c r="B49" s="67"/>
      <c r="C49" s="68"/>
      <c r="D49" s="69" t="str">
        <f t="shared" si="3"/>
        <v/>
      </c>
      <c r="E49" s="70" t="str">
        <f>IF(D49="","",IF($D$7="Letter",LOOKUP(ROUND(D49,3),{0,0.5,0.6,0.7,0.8},{"R","D","C","B","A"}),LOOKUP(ROUND(D49,3),{0,0.5,0.6,0.7,0.8},{"R","Level 1","Level 2","Level 3","Level 4"})))</f>
        <v/>
      </c>
      <c r="F49" s="71" t="str">
        <f t="shared" si="7"/>
        <v/>
      </c>
      <c r="G49" s="72" t="str">
        <f t="shared" si="7"/>
        <v/>
      </c>
      <c r="H49" s="73" t="str">
        <f t="shared" si="7"/>
        <v/>
      </c>
      <c r="I49" s="74" t="str">
        <f t="shared" si="7"/>
        <v/>
      </c>
      <c r="J49" s="75" t="str">
        <f t="shared" si="7"/>
        <v/>
      </c>
      <c r="K49" s="76" t="str">
        <f t="shared" si="7"/>
        <v/>
      </c>
      <c r="L49" s="77"/>
      <c r="M49" s="78"/>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row>
  </sheetData>
  <autoFilter ref="A9:AZ49" xr:uid="{00000000-0009-0000-0000-000001000000}"/>
  <mergeCells count="8">
    <mergeCell ref="A3:C3"/>
    <mergeCell ref="F7:K7"/>
    <mergeCell ref="A4:C4"/>
    <mergeCell ref="D6:E6"/>
    <mergeCell ref="D7:E7"/>
    <mergeCell ref="A5:C5"/>
    <mergeCell ref="F6:K6"/>
    <mergeCell ref="A8:C8"/>
  </mergeCells>
  <conditionalFormatting sqref="A3:C3">
    <cfRule type="expression" dxfId="45" priority="40">
      <formula>OR($A$3="",$A$3="Your course name")</formula>
    </cfRule>
  </conditionalFormatting>
  <conditionalFormatting sqref="D8 D10:E49">
    <cfRule type="expression" dxfId="44" priority="31">
      <formula>AND(ISNUMBER($D8),ROUND($D8,3)&lt;0.5)</formula>
    </cfRule>
    <cfRule type="expression" dxfId="43" priority="30">
      <formula>AND(ISNUMBER($D8),AND(ROUND($D8,3)&gt;=0.5,ROUND($D8,3)&lt;0.6))</formula>
    </cfRule>
    <cfRule type="expression" dxfId="42" priority="29">
      <formula>AND(ISNUMBER($D8),AND(ROUND($D8,3)&gt;=0.6,ROUND($D8,3)&lt;0.7))</formula>
    </cfRule>
    <cfRule type="expression" dxfId="41" priority="28">
      <formula>AND(ISNUMBER($D8),AND(ROUND($D8,3)&gt;=0.7,ROUND($D8,3)&lt;0.8))</formula>
    </cfRule>
    <cfRule type="expression" dxfId="40" priority="27">
      <formula>AND(ISNUMBER($D8),ROUND($D8,3)&gt;=0.8)</formula>
    </cfRule>
  </conditionalFormatting>
  <conditionalFormatting sqref="F6">
    <cfRule type="expression" dxfId="39" priority="39">
      <formula>ROUND(SUM($F$5:$K$5),4)&lt;&gt;1</formula>
    </cfRule>
    <cfRule type="expression" dxfId="38" priority="38">
      <formula>ROUND(SUM($F$5:$K$5),4)=1</formula>
    </cfRule>
  </conditionalFormatting>
  <conditionalFormatting sqref="F5:K5">
    <cfRule type="expression" dxfId="37" priority="37">
      <formula>AND(F$3&lt;&gt;"",F5="")</formula>
    </cfRule>
  </conditionalFormatting>
  <conditionalFormatting sqref="F8:K8 F10:K49">
    <cfRule type="expression" dxfId="36" priority="32">
      <formula>AND(ISNUMBER(F8),ROUND(F8,3)&gt;=0.8)</formula>
    </cfRule>
    <cfRule type="expression" dxfId="35" priority="36">
      <formula>AND(ISNUMBER(F8),ROUND(F8,3)&lt;0.5)</formula>
    </cfRule>
    <cfRule type="expression" dxfId="34" priority="35">
      <formula>AND(ISNUMBER(F8),AND(ROUND(F8,3)&gt;=0.5,ROUND(F8,3)&lt;0.6))</formula>
    </cfRule>
    <cfRule type="expression" dxfId="33" priority="34">
      <formula>AND(ISNUMBER(F8),AND(ROUND(F8,3)&gt;=0.6,ROUND(F8,3)&lt;0.7))</formula>
    </cfRule>
    <cfRule type="expression" dxfId="32" priority="33">
      <formula>AND(ISNUMBER(F8),AND(ROUND(F8,3)&gt;=0.7,ROUND(F8,3)&lt;0.8))</formula>
    </cfRule>
  </conditionalFormatting>
  <conditionalFormatting sqref="M3:AZ9">
    <cfRule type="expression" dxfId="31" priority="21">
      <formula>AND($F$3&lt;&gt;"",M$4=$F$3)</formula>
    </cfRule>
    <cfRule type="expression" dxfId="30" priority="22">
      <formula>AND($G$3&lt;&gt;"",M$4=$G$3)</formula>
    </cfRule>
    <cfRule type="expression" dxfId="29" priority="23">
      <formula>AND($H$3&lt;&gt;"",M$4=$H$3)</formula>
    </cfRule>
    <cfRule type="expression" dxfId="28" priority="24">
      <formula>AND($I$3&lt;&gt;"",M$4=$I$3)</formula>
    </cfRule>
    <cfRule type="expression" dxfId="27" priority="25">
      <formula>AND($J$3&lt;&gt;"",M$4=$J$3)</formula>
    </cfRule>
    <cfRule type="expression" dxfId="26" priority="26">
      <formula>AND($K$3&lt;&gt;"",M$4=$K$3)</formula>
    </cfRule>
  </conditionalFormatting>
  <conditionalFormatting sqref="M4:AZ4">
    <cfRule type="expression" dxfId="25" priority="15" stopIfTrue="1">
      <formula>AND(COUNTA(M$10:M$49)&gt;0,OR(M4="",COUNTIF($F$3:$K$3,M4)=0))</formula>
    </cfRule>
  </conditionalFormatting>
  <conditionalFormatting sqref="M8:AZ8">
    <cfRule type="expression" dxfId="24" priority="20">
      <formula>AND(ISNUMBER(M8),ROUND(M8,3)&lt;0.5)</formula>
    </cfRule>
    <cfRule type="expression" dxfId="23" priority="19">
      <formula>AND(ISNUMBER(M8),AND(ROUND(M8,3)&gt;=0.5,ROUND(M8,3)&lt;0.6))</formula>
    </cfRule>
    <cfRule type="expression" dxfId="22" priority="18">
      <formula>AND(ISNUMBER(M8),AND(ROUND(M8,3)&gt;=0.6,ROUND(M8,3)&lt;0.7))</formula>
    </cfRule>
    <cfRule type="expression" dxfId="21" priority="17">
      <formula>AND(ISNUMBER(M8),AND(ROUND(M8,3)&gt;=0.7,ROUND(M8,3)&lt;0.8))</formula>
    </cfRule>
    <cfRule type="expression" dxfId="20" priority="16">
      <formula>AND(ISNUMBER(M8),ROUND(M8,3)&gt;=0.8)</formula>
    </cfRule>
  </conditionalFormatting>
  <conditionalFormatting sqref="M10:AZ49">
    <cfRule type="expression" dxfId="19" priority="2">
      <formula>M10="M"</formula>
    </cfRule>
    <cfRule type="expression" dxfId="18" priority="3">
      <formula>M10="EX"</formula>
    </cfRule>
    <cfRule type="expression" dxfId="17" priority="4">
      <formula>AND(ISNUMBER(M10),M10/(M$6+100*(M$6=""))&gt;=0.8)</formula>
    </cfRule>
    <cfRule type="expression" dxfId="16" priority="5">
      <formula>AND(ISNUMBER(M10),AND(M10/(M$6+100*(M$6=""))&gt;=0.7,M10/(M$6+100*(M$6=""))&lt;0.8))</formula>
    </cfRule>
    <cfRule type="expression" dxfId="15" priority="6">
      <formula>AND(ISNUMBER(M10),AND(M10/(M$6+100*(M$6=""))&gt;=0.6,M10/(M$6+100*(M$6=""))&lt;0.7))</formula>
    </cfRule>
    <cfRule type="expression" dxfId="14" priority="7">
      <formula>AND(ISNUMBER(M10),AND(M10/(M$6+100*(M$6=""))&gt;=0.5,M10/(M$6+100*(M$6=""))&lt;0.6))</formula>
    </cfRule>
    <cfRule type="expression" dxfId="13" priority="14">
      <formula>AND($K$3&lt;&gt;"",M$4=$K$3)</formula>
    </cfRule>
    <cfRule type="expression" dxfId="12" priority="13">
      <formula>AND($J$3&lt;&gt;"",M$4=$J$3)</formula>
    </cfRule>
    <cfRule type="expression" dxfId="11" priority="12">
      <formula>AND($I$3&lt;&gt;"",M$4=$I$3)</formula>
    </cfRule>
    <cfRule type="expression" dxfId="10" priority="11">
      <formula>AND($H$3&lt;&gt;"",M$4=$H$3)</formula>
    </cfRule>
    <cfRule type="expression" dxfId="9" priority="10">
      <formula>AND($G$3&lt;&gt;"",M$4=$G$3)</formula>
    </cfRule>
    <cfRule type="expression" dxfId="8" priority="9">
      <formula>AND($F$3&lt;&gt;"",M$4=$F$3)</formula>
    </cfRule>
    <cfRule type="expression" dxfId="7" priority="8">
      <formula>AND(ISNUMBER(M10),M10/(M$6+100*(M$6=""))&lt;0.5)</formula>
    </cfRule>
    <cfRule type="expression" dxfId="6" priority="1" stopIfTrue="1">
      <formula>AND(M10&lt;&gt;"",NOT(ISNUMBER(M10)),M10&lt;&gt;"M",M10&lt;&gt;"EX")</formula>
    </cfRule>
  </conditionalFormatting>
  <dataValidations count="13">
    <dataValidation allowBlank="1" showInputMessage="1" promptTitle="Course" prompt="Type your course or class name, like Grade 10 Science (SNC2D). The AI prompt uses it." sqref="A3" xr:uid="{00000000-0002-0000-0100-000000000000}"/>
    <dataValidation type="list" showInputMessage="1" showErrorMessage="1" errorTitle="Level or Letter" error="Pick Level or Letter." promptTitle="Show the level as" prompt="Level: Ontario achievement levels, Level 4 to R. Letter: A to R. Same bands: 80, 70, 60, 50." sqref="D7" xr:uid="{00000000-0002-0000-0100-000001000000}">
      <formula1>"Level,Letter"</formula1>
    </dataValidation>
    <dataValidation allowBlank="1" showInputMessage="1" promptTitle="Category" prompt="Name the category, like Tests. Leave a slot blank if you don't need it. Rename any time: the assignment headers use these names." sqref="F3:K3" xr:uid="{00000000-0002-0000-0100-000002000000}"/>
    <dataValidation allowBlank="1" showInputMessage="1" promptTitle="Category weight" prompt="Type 25 for 25%. The weights don't have to add up to 100: they are scaled." sqref="F5:K5" xr:uid="{00000000-0002-0000-0100-000003000000}"/>
    <dataValidation allowBlank="1" showInputMessage="1" promptTitle="Final" prompt="The category averages, weighted by the category weights. A category with no marks yet is left out." sqref="D9" xr:uid="{00000000-0002-0000-0100-000004000000}"/>
    <dataValidation allowBlank="1" showInputMessage="1" promptTitle="Assignment" prompt="Name it, like Unit 1 Test. Then fill in the category, weight and out of below." sqref="M3:AZ3" xr:uid="{00000000-0002-0000-0100-000005000000}"/>
    <dataValidation type="list" allowBlank="1" showInputMessage="1" showErrorMessage="1" errorTitle="Pick a category" error="Pick one of the categories named in F3 to K3, or add a new name there first." promptTitle="Category" prompt="Pick one of your categories. The list comes from the category names in F3 to K3." sqref="M4:AZ4" xr:uid="{00000000-0002-0000-0100-000006000000}">
      <formula1>$F$3:$K$3</formula1>
    </dataValidation>
    <dataValidation type="decimal" operator="greaterThanOrEqual" allowBlank="1" showInputMessage="1" showErrorMessage="1" errorTitle="Weight" error="Type a number, like 1 or 2." promptTitle="Weight" prompt="How much it counts inside its category. 2 counts twice as much as 1. Leave blank for 1." sqref="M5:AZ5" xr:uid="{00000000-0002-0000-0100-000007000000}">
      <formula1>0</formula1>
    </dataValidation>
    <dataValidation type="decimal" operator="greaterThan" allowBlank="1" showInputMessage="1" showErrorMessage="1" errorTitle="Out of" error="Type the total marks possible, like 20." promptTitle="Out of" prompt="The total marks possible, like 20. Leave blank if you type marks as percents." sqref="M6:AZ6" xr:uid="{00000000-0002-0000-0100-000008000000}">
      <formula1>0</formula1>
    </dataValidation>
    <dataValidation allowBlank="1" showInputMessage="1" promptTitle="Date" prompt="Optional. The date of the work." sqref="M7:AZ7" xr:uid="{00000000-0002-0000-0100-000009000000}"/>
    <dataValidation type="custom" allowBlank="1" showErrorMessage="1" errorTitle="Check this mark" error="Type the score as a number, like 18. Or M for missing, EX for exempt. Set Out of in row 6." sqref="M10:AZ49" xr:uid="{00000000-0002-0000-0100-00000A000000}">
      <formula1>OR(AND(ISNUMBER(M10),M10&gt;=0),M10="M",M10="EX")</formula1>
    </dataValidation>
    <dataValidation type="list" allowBlank="1" showInputMessage="1" promptTitle="Pronouns" prompt="Optional. The AI prompt uses them. Type your own if the list doesn't fit." sqref="C10:C49" xr:uid="{00000000-0002-0000-0100-00000B000000}">
      <formula1>"she/her,he/him,they/them"</formula1>
    </dataValidation>
    <dataValidation allowBlank="1" showInputMessage="1" promptTitle="Descriptive notes" prompt="What you saw: a strength, a gap, a next step. A date helps. Keep names out (use he, she or they): this column feeds the AI Data tab." sqref="L10:L49" xr:uid="{00000000-0002-0000-0100-00000C000000}"/>
  </dataValidations>
  <hyperlinks>
    <hyperlink ref="L1" r:id="rId1" xr:uid="{00000000-0004-0000-0100-000000000000}"/>
  </hyperlinks>
  <pageMargins left="0.4" right="0.4" top="0.5" bottom="0.5" header="0.5" footer="0.5"/>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2C55E"/>
  </sheetPr>
  <dimension ref="A1:I46"/>
  <sheetViews>
    <sheetView showGridLines="0" workbookViewId="0">
      <pane xSplit="2" ySplit="6" topLeftCell="C7" activePane="bottomRight" state="frozen"/>
      <selection pane="topRight"/>
      <selection pane="bottomLeft"/>
      <selection pane="bottomRight"/>
    </sheetView>
  </sheetViews>
  <sheetFormatPr defaultRowHeight="14.25" x14ac:dyDescent="0.45"/>
  <cols>
    <col min="1" max="1" width="7.46484375" customWidth="1"/>
    <col min="2" max="2" width="24" customWidth="1"/>
    <col min="3" max="8" width="13.46484375" customWidth="1"/>
    <col min="9" max="9" width="78" customWidth="1"/>
  </cols>
  <sheetData>
    <row r="1" spans="1:9" ht="40.049999999999997" customHeight="1" x14ac:dyDescent="0.45">
      <c r="A1" s="1"/>
      <c r="B1" s="1"/>
      <c r="C1" s="2" t="s">
        <v>195</v>
      </c>
      <c r="D1" s="1"/>
      <c r="E1" s="1"/>
      <c r="F1" s="1"/>
      <c r="G1" s="1"/>
      <c r="H1" s="1"/>
      <c r="I1" s="3" t="s">
        <v>1</v>
      </c>
    </row>
    <row r="2" spans="1:9" ht="22.05" customHeight="1" x14ac:dyDescent="0.45">
      <c r="A2" s="80" t="s">
        <v>196</v>
      </c>
    </row>
    <row r="3" spans="1:9" ht="22.05" customHeight="1" x14ac:dyDescent="0.45">
      <c r="A3" s="15" t="s">
        <v>197</v>
      </c>
    </row>
    <row r="4" spans="1:9" ht="6" customHeight="1" x14ac:dyDescent="0.45"/>
    <row r="5" spans="1:9" ht="6" customHeight="1" x14ac:dyDescent="0.45"/>
    <row r="6" spans="1:9" ht="34.049999999999997" customHeight="1" x14ac:dyDescent="0.45">
      <c r="A6" s="54" t="s">
        <v>91</v>
      </c>
      <c r="B6" s="55" t="s">
        <v>92</v>
      </c>
      <c r="C6" s="81" t="s">
        <v>198</v>
      </c>
      <c r="D6" s="81" t="s">
        <v>199</v>
      </c>
      <c r="E6" s="81" t="s">
        <v>200</v>
      </c>
      <c r="F6" s="81" t="s">
        <v>201</v>
      </c>
      <c r="G6" s="81" t="s">
        <v>202</v>
      </c>
      <c r="H6" s="81" t="s">
        <v>203</v>
      </c>
      <c r="I6" s="63" t="s">
        <v>204</v>
      </c>
    </row>
    <row r="7" spans="1:9" ht="25.05" customHeight="1" x14ac:dyDescent="0.45">
      <c r="A7" s="66" t="s">
        <v>136</v>
      </c>
      <c r="B7" s="82" t="str">
        <f>IFERROR(INDEX(Gradebook!$B$10:$B$49,MATCH($A7,Gradebook!$A$10:$A$49,0))&amp;"","")</f>
        <v>Anderson, Zoe</v>
      </c>
      <c r="C7" s="83" t="s">
        <v>205</v>
      </c>
      <c r="D7" s="83" t="s">
        <v>206</v>
      </c>
      <c r="E7" s="83" t="s">
        <v>205</v>
      </c>
      <c r="F7" s="83" t="s">
        <v>207</v>
      </c>
      <c r="G7" s="83" t="s">
        <v>205</v>
      </c>
      <c r="H7" s="83" t="s">
        <v>205</v>
      </c>
      <c r="I7" s="84" t="s">
        <v>208</v>
      </c>
    </row>
    <row r="8" spans="1:9" ht="25.05" customHeight="1" x14ac:dyDescent="0.45">
      <c r="A8" s="66" t="s">
        <v>140</v>
      </c>
      <c r="B8" s="82" t="str">
        <f>IFERROR(INDEX(Gradebook!$B$10:$B$49,MATCH($A8,Gradebook!$A$10:$A$49,0))&amp;"","")</f>
        <v>Brown, Mason</v>
      </c>
      <c r="C8" s="83" t="s">
        <v>207</v>
      </c>
      <c r="D8" s="83" t="s">
        <v>207</v>
      </c>
      <c r="E8" s="83" t="s">
        <v>207</v>
      </c>
      <c r="F8" s="83" t="s">
        <v>207</v>
      </c>
      <c r="G8" s="83" t="s">
        <v>205</v>
      </c>
      <c r="H8" s="83" t="s">
        <v>207</v>
      </c>
      <c r="I8" s="84" t="s">
        <v>209</v>
      </c>
    </row>
    <row r="9" spans="1:9" ht="25.05" customHeight="1" x14ac:dyDescent="0.45">
      <c r="A9" s="66" t="s">
        <v>144</v>
      </c>
      <c r="B9" s="82" t="str">
        <f>IFERROR(INDEX(Gradebook!$B$10:$B$49,MATCH($A9,Gradebook!$A$10:$A$49,0))&amp;"","")</f>
        <v>Chen, Olivia</v>
      </c>
      <c r="C9" s="83" t="s">
        <v>210</v>
      </c>
      <c r="D9" s="83" t="s">
        <v>210</v>
      </c>
      <c r="E9" s="83" t="s">
        <v>210</v>
      </c>
      <c r="F9" s="83" t="s">
        <v>207</v>
      </c>
      <c r="G9" s="83" t="s">
        <v>210</v>
      </c>
      <c r="H9" s="83" t="s">
        <v>210</v>
      </c>
      <c r="I9" s="84" t="s">
        <v>211</v>
      </c>
    </row>
    <row r="10" spans="1:9" ht="25.05" customHeight="1" x14ac:dyDescent="0.45">
      <c r="A10" s="66" t="s">
        <v>147</v>
      </c>
      <c r="B10" s="82" t="str">
        <f>IFERROR(INDEX(Gradebook!$B$10:$B$49,MATCH($A10,Gradebook!$A$10:$A$49,0))&amp;"","")</f>
        <v>Davis, Lucas</v>
      </c>
      <c r="C10" s="83" t="s">
        <v>207</v>
      </c>
      <c r="D10" s="83" t="s">
        <v>205</v>
      </c>
      <c r="E10" s="83" t="s">
        <v>207</v>
      </c>
      <c r="F10" s="83" t="s">
        <v>207</v>
      </c>
      <c r="G10" s="83" t="s">
        <v>207</v>
      </c>
      <c r="H10" s="83" t="s">
        <v>207</v>
      </c>
      <c r="I10" s="84" t="s">
        <v>212</v>
      </c>
    </row>
    <row r="11" spans="1:9" ht="25.05" customHeight="1" x14ac:dyDescent="0.45">
      <c r="A11" s="66" t="s">
        <v>150</v>
      </c>
      <c r="B11" s="82" t="str">
        <f>IFERROR(INDEX(Gradebook!$B$10:$B$49,MATCH($A11,Gradebook!$A$10:$A$49,0))&amp;"","")</f>
        <v>Gagnon, Léa</v>
      </c>
      <c r="C11" s="83" t="s">
        <v>210</v>
      </c>
      <c r="D11" s="83" t="s">
        <v>210</v>
      </c>
      <c r="E11" s="83" t="s">
        <v>210</v>
      </c>
      <c r="F11" s="83" t="s">
        <v>205</v>
      </c>
      <c r="G11" s="83" t="s">
        <v>207</v>
      </c>
      <c r="H11" s="83" t="s">
        <v>210</v>
      </c>
      <c r="I11" s="84" t="s">
        <v>213</v>
      </c>
    </row>
    <row r="12" spans="1:9" ht="25.05" customHeight="1" x14ac:dyDescent="0.45">
      <c r="A12" s="66" t="s">
        <v>153</v>
      </c>
      <c r="B12" s="82" t="str">
        <f>IFERROR(INDEX(Gradebook!$B$10:$B$49,MATCH($A12,Gradebook!$A$10:$A$49,0))&amp;"","")</f>
        <v>Garcia, Nathan</v>
      </c>
      <c r="C12" s="83" t="s">
        <v>205</v>
      </c>
      <c r="D12" s="83" t="s">
        <v>205</v>
      </c>
      <c r="E12" s="83" t="s">
        <v>206</v>
      </c>
      <c r="F12" s="83" t="s">
        <v>207</v>
      </c>
      <c r="G12" s="83" t="s">
        <v>205</v>
      </c>
      <c r="H12" s="83" t="s">
        <v>205</v>
      </c>
      <c r="I12" s="84" t="s">
        <v>214</v>
      </c>
    </row>
    <row r="13" spans="1:9" ht="25.05" customHeight="1" x14ac:dyDescent="0.45">
      <c r="A13" s="66" t="s">
        <v>156</v>
      </c>
      <c r="B13" s="82" t="str">
        <f>IFERROR(INDEX(Gradebook!$B$10:$B$49,MATCH($A13,Gradebook!$A$10:$A$49,0))&amp;"","")</f>
        <v>Johnson, Aiden</v>
      </c>
      <c r="C13" s="83" t="s">
        <v>205</v>
      </c>
      <c r="D13" s="83" t="s">
        <v>206</v>
      </c>
      <c r="E13" s="83" t="s">
        <v>205</v>
      </c>
      <c r="F13" s="83" t="s">
        <v>207</v>
      </c>
      <c r="G13" s="83" t="s">
        <v>207</v>
      </c>
      <c r="H13" s="83" t="s">
        <v>205</v>
      </c>
      <c r="I13" s="84" t="s">
        <v>215</v>
      </c>
    </row>
    <row r="14" spans="1:9" ht="25.05" customHeight="1" x14ac:dyDescent="0.45">
      <c r="A14" s="66" t="s">
        <v>160</v>
      </c>
      <c r="B14" s="82" t="str">
        <f>IFERROR(INDEX(Gradebook!$B$10:$B$49,MATCH($A14,Gradebook!$A$10:$A$49,0))&amp;"","")</f>
        <v>Tremblay, Noah</v>
      </c>
      <c r="C14" s="83" t="s">
        <v>207</v>
      </c>
      <c r="D14" s="83" t="s">
        <v>205</v>
      </c>
      <c r="E14" s="83" t="s">
        <v>207</v>
      </c>
      <c r="F14" s="83" t="s">
        <v>207</v>
      </c>
      <c r="G14" s="83" t="s">
        <v>205</v>
      </c>
      <c r="H14" s="83" t="s">
        <v>207</v>
      </c>
      <c r="I14" s="84" t="s">
        <v>216</v>
      </c>
    </row>
    <row r="15" spans="1:9" ht="25.05" customHeight="1" x14ac:dyDescent="0.45">
      <c r="A15" s="66" t="s">
        <v>163</v>
      </c>
      <c r="B15" s="82" t="str">
        <f>IFERROR(INDEX(Gradebook!$B$10:$B$49,MATCH($A15,Gradebook!$A$10:$A$49,0))&amp;"","")</f>
        <v/>
      </c>
      <c r="C15" s="83"/>
      <c r="D15" s="83"/>
      <c r="E15" s="83"/>
      <c r="F15" s="83"/>
      <c r="G15" s="83"/>
      <c r="H15" s="83"/>
      <c r="I15" s="84"/>
    </row>
    <row r="16" spans="1:9" ht="25.05" customHeight="1" x14ac:dyDescent="0.45">
      <c r="A16" s="66" t="s">
        <v>164</v>
      </c>
      <c r="B16" s="82" t="str">
        <f>IFERROR(INDEX(Gradebook!$B$10:$B$49,MATCH($A16,Gradebook!$A$10:$A$49,0))&amp;"","")</f>
        <v/>
      </c>
      <c r="C16" s="83"/>
      <c r="D16" s="83"/>
      <c r="E16" s="83"/>
      <c r="F16" s="83"/>
      <c r="G16" s="83"/>
      <c r="H16" s="83"/>
      <c r="I16" s="84"/>
    </row>
    <row r="17" spans="1:9" ht="25.05" customHeight="1" x14ac:dyDescent="0.45">
      <c r="A17" s="66" t="s">
        <v>165</v>
      </c>
      <c r="B17" s="82" t="str">
        <f>IFERROR(INDEX(Gradebook!$B$10:$B$49,MATCH($A17,Gradebook!$A$10:$A$49,0))&amp;"","")</f>
        <v/>
      </c>
      <c r="C17" s="83"/>
      <c r="D17" s="83"/>
      <c r="E17" s="83"/>
      <c r="F17" s="83"/>
      <c r="G17" s="83"/>
      <c r="H17" s="83"/>
      <c r="I17" s="84"/>
    </row>
    <row r="18" spans="1:9" ht="25.05" customHeight="1" x14ac:dyDescent="0.45">
      <c r="A18" s="66" t="s">
        <v>166</v>
      </c>
      <c r="B18" s="82" t="str">
        <f>IFERROR(INDEX(Gradebook!$B$10:$B$49,MATCH($A18,Gradebook!$A$10:$A$49,0))&amp;"","")</f>
        <v/>
      </c>
      <c r="C18" s="83"/>
      <c r="D18" s="83"/>
      <c r="E18" s="83"/>
      <c r="F18" s="83"/>
      <c r="G18" s="83"/>
      <c r="H18" s="83"/>
      <c r="I18" s="84"/>
    </row>
    <row r="19" spans="1:9" ht="25.05" customHeight="1" x14ac:dyDescent="0.45">
      <c r="A19" s="66" t="s">
        <v>167</v>
      </c>
      <c r="B19" s="82" t="str">
        <f>IFERROR(INDEX(Gradebook!$B$10:$B$49,MATCH($A19,Gradebook!$A$10:$A$49,0))&amp;"","")</f>
        <v/>
      </c>
      <c r="C19" s="83"/>
      <c r="D19" s="83"/>
      <c r="E19" s="83"/>
      <c r="F19" s="83"/>
      <c r="G19" s="83"/>
      <c r="H19" s="83"/>
      <c r="I19" s="84"/>
    </row>
    <row r="20" spans="1:9" ht="25.05" customHeight="1" x14ac:dyDescent="0.45">
      <c r="A20" s="66" t="s">
        <v>168</v>
      </c>
      <c r="B20" s="82" t="str">
        <f>IFERROR(INDEX(Gradebook!$B$10:$B$49,MATCH($A20,Gradebook!$A$10:$A$49,0))&amp;"","")</f>
        <v/>
      </c>
      <c r="C20" s="83"/>
      <c r="D20" s="83"/>
      <c r="E20" s="83"/>
      <c r="F20" s="83"/>
      <c r="G20" s="83"/>
      <c r="H20" s="83"/>
      <c r="I20" s="84"/>
    </row>
    <row r="21" spans="1:9" ht="25.05" customHeight="1" x14ac:dyDescent="0.45">
      <c r="A21" s="66" t="s">
        <v>169</v>
      </c>
      <c r="B21" s="82" t="str">
        <f>IFERROR(INDEX(Gradebook!$B$10:$B$49,MATCH($A21,Gradebook!$A$10:$A$49,0))&amp;"","")</f>
        <v/>
      </c>
      <c r="C21" s="83"/>
      <c r="D21" s="83"/>
      <c r="E21" s="83"/>
      <c r="F21" s="83"/>
      <c r="G21" s="83"/>
      <c r="H21" s="83"/>
      <c r="I21" s="84"/>
    </row>
    <row r="22" spans="1:9" ht="25.05" customHeight="1" x14ac:dyDescent="0.45">
      <c r="A22" s="66" t="s">
        <v>170</v>
      </c>
      <c r="B22" s="82" t="str">
        <f>IFERROR(INDEX(Gradebook!$B$10:$B$49,MATCH($A22,Gradebook!$A$10:$A$49,0))&amp;"","")</f>
        <v/>
      </c>
      <c r="C22" s="83"/>
      <c r="D22" s="83"/>
      <c r="E22" s="83"/>
      <c r="F22" s="83"/>
      <c r="G22" s="83"/>
      <c r="H22" s="83"/>
      <c r="I22" s="84"/>
    </row>
    <row r="23" spans="1:9" ht="25.05" customHeight="1" x14ac:dyDescent="0.45">
      <c r="A23" s="66" t="s">
        <v>171</v>
      </c>
      <c r="B23" s="82" t="str">
        <f>IFERROR(INDEX(Gradebook!$B$10:$B$49,MATCH($A23,Gradebook!$A$10:$A$49,0))&amp;"","")</f>
        <v/>
      </c>
      <c r="C23" s="83"/>
      <c r="D23" s="83"/>
      <c r="E23" s="83"/>
      <c r="F23" s="83"/>
      <c r="G23" s="83"/>
      <c r="H23" s="83"/>
      <c r="I23" s="84"/>
    </row>
    <row r="24" spans="1:9" ht="25.05" customHeight="1" x14ac:dyDescent="0.45">
      <c r="A24" s="66" t="s">
        <v>172</v>
      </c>
      <c r="B24" s="82" t="str">
        <f>IFERROR(INDEX(Gradebook!$B$10:$B$49,MATCH($A24,Gradebook!$A$10:$A$49,0))&amp;"","")</f>
        <v/>
      </c>
      <c r="C24" s="83"/>
      <c r="D24" s="83"/>
      <c r="E24" s="83"/>
      <c r="F24" s="83"/>
      <c r="G24" s="83"/>
      <c r="H24" s="83"/>
      <c r="I24" s="84"/>
    </row>
    <row r="25" spans="1:9" ht="25.05" customHeight="1" x14ac:dyDescent="0.45">
      <c r="A25" s="66" t="s">
        <v>173</v>
      </c>
      <c r="B25" s="82" t="str">
        <f>IFERROR(INDEX(Gradebook!$B$10:$B$49,MATCH($A25,Gradebook!$A$10:$A$49,0))&amp;"","")</f>
        <v/>
      </c>
      <c r="C25" s="83"/>
      <c r="D25" s="83"/>
      <c r="E25" s="83"/>
      <c r="F25" s="83"/>
      <c r="G25" s="83"/>
      <c r="H25" s="83"/>
      <c r="I25" s="84"/>
    </row>
    <row r="26" spans="1:9" ht="25.05" customHeight="1" x14ac:dyDescent="0.45">
      <c r="A26" s="66" t="s">
        <v>174</v>
      </c>
      <c r="B26" s="82" t="str">
        <f>IFERROR(INDEX(Gradebook!$B$10:$B$49,MATCH($A26,Gradebook!$A$10:$A$49,0))&amp;"","")</f>
        <v/>
      </c>
      <c r="C26" s="83"/>
      <c r="D26" s="83"/>
      <c r="E26" s="83"/>
      <c r="F26" s="83"/>
      <c r="G26" s="83"/>
      <c r="H26" s="83"/>
      <c r="I26" s="84"/>
    </row>
    <row r="27" spans="1:9" ht="25.05" customHeight="1" x14ac:dyDescent="0.45">
      <c r="A27" s="66" t="s">
        <v>175</v>
      </c>
      <c r="B27" s="82" t="str">
        <f>IFERROR(INDEX(Gradebook!$B$10:$B$49,MATCH($A27,Gradebook!$A$10:$A$49,0))&amp;"","")</f>
        <v/>
      </c>
      <c r="C27" s="83"/>
      <c r="D27" s="83"/>
      <c r="E27" s="83"/>
      <c r="F27" s="83"/>
      <c r="G27" s="83"/>
      <c r="H27" s="83"/>
      <c r="I27" s="84"/>
    </row>
    <row r="28" spans="1:9" ht="25.05" customHeight="1" x14ac:dyDescent="0.45">
      <c r="A28" s="66" t="s">
        <v>176</v>
      </c>
      <c r="B28" s="82" t="str">
        <f>IFERROR(INDEX(Gradebook!$B$10:$B$49,MATCH($A28,Gradebook!$A$10:$A$49,0))&amp;"","")</f>
        <v/>
      </c>
      <c r="C28" s="83"/>
      <c r="D28" s="83"/>
      <c r="E28" s="83"/>
      <c r="F28" s="83"/>
      <c r="G28" s="83"/>
      <c r="H28" s="83"/>
      <c r="I28" s="84"/>
    </row>
    <row r="29" spans="1:9" ht="25.05" customHeight="1" x14ac:dyDescent="0.45">
      <c r="A29" s="66" t="s">
        <v>177</v>
      </c>
      <c r="B29" s="82" t="str">
        <f>IFERROR(INDEX(Gradebook!$B$10:$B$49,MATCH($A29,Gradebook!$A$10:$A$49,0))&amp;"","")</f>
        <v/>
      </c>
      <c r="C29" s="83"/>
      <c r="D29" s="83"/>
      <c r="E29" s="83"/>
      <c r="F29" s="83"/>
      <c r="G29" s="83"/>
      <c r="H29" s="83"/>
      <c r="I29" s="84"/>
    </row>
    <row r="30" spans="1:9" ht="25.05" customHeight="1" x14ac:dyDescent="0.45">
      <c r="A30" s="66" t="s">
        <v>178</v>
      </c>
      <c r="B30" s="82" t="str">
        <f>IFERROR(INDEX(Gradebook!$B$10:$B$49,MATCH($A30,Gradebook!$A$10:$A$49,0))&amp;"","")</f>
        <v/>
      </c>
      <c r="C30" s="83"/>
      <c r="D30" s="83"/>
      <c r="E30" s="83"/>
      <c r="F30" s="83"/>
      <c r="G30" s="83"/>
      <c r="H30" s="83"/>
      <c r="I30" s="84"/>
    </row>
    <row r="31" spans="1:9" ht="25.05" customHeight="1" x14ac:dyDescent="0.45">
      <c r="A31" s="66" t="s">
        <v>179</v>
      </c>
      <c r="B31" s="82" t="str">
        <f>IFERROR(INDEX(Gradebook!$B$10:$B$49,MATCH($A31,Gradebook!$A$10:$A$49,0))&amp;"","")</f>
        <v/>
      </c>
      <c r="C31" s="83"/>
      <c r="D31" s="83"/>
      <c r="E31" s="83"/>
      <c r="F31" s="83"/>
      <c r="G31" s="83"/>
      <c r="H31" s="83"/>
      <c r="I31" s="84"/>
    </row>
    <row r="32" spans="1:9" ht="25.05" customHeight="1" x14ac:dyDescent="0.45">
      <c r="A32" s="66" t="s">
        <v>180</v>
      </c>
      <c r="B32" s="82" t="str">
        <f>IFERROR(INDEX(Gradebook!$B$10:$B$49,MATCH($A32,Gradebook!$A$10:$A$49,0))&amp;"","")</f>
        <v/>
      </c>
      <c r="C32" s="83"/>
      <c r="D32" s="83"/>
      <c r="E32" s="83"/>
      <c r="F32" s="83"/>
      <c r="G32" s="83"/>
      <c r="H32" s="83"/>
      <c r="I32" s="84"/>
    </row>
    <row r="33" spans="1:9" ht="25.05" customHeight="1" x14ac:dyDescent="0.45">
      <c r="A33" s="66" t="s">
        <v>181</v>
      </c>
      <c r="B33" s="82" t="str">
        <f>IFERROR(INDEX(Gradebook!$B$10:$B$49,MATCH($A33,Gradebook!$A$10:$A$49,0))&amp;"","")</f>
        <v/>
      </c>
      <c r="C33" s="83"/>
      <c r="D33" s="83"/>
      <c r="E33" s="83"/>
      <c r="F33" s="83"/>
      <c r="G33" s="83"/>
      <c r="H33" s="83"/>
      <c r="I33" s="84"/>
    </row>
    <row r="34" spans="1:9" ht="25.05" customHeight="1" x14ac:dyDescent="0.45">
      <c r="A34" s="66" t="s">
        <v>182</v>
      </c>
      <c r="B34" s="82" t="str">
        <f>IFERROR(INDEX(Gradebook!$B$10:$B$49,MATCH($A34,Gradebook!$A$10:$A$49,0))&amp;"","")</f>
        <v/>
      </c>
      <c r="C34" s="83"/>
      <c r="D34" s="83"/>
      <c r="E34" s="83"/>
      <c r="F34" s="83"/>
      <c r="G34" s="83"/>
      <c r="H34" s="83"/>
      <c r="I34" s="84"/>
    </row>
    <row r="35" spans="1:9" ht="25.05" customHeight="1" x14ac:dyDescent="0.45">
      <c r="A35" s="66" t="s">
        <v>183</v>
      </c>
      <c r="B35" s="82" t="str">
        <f>IFERROR(INDEX(Gradebook!$B$10:$B$49,MATCH($A35,Gradebook!$A$10:$A$49,0))&amp;"","")</f>
        <v/>
      </c>
      <c r="C35" s="83"/>
      <c r="D35" s="83"/>
      <c r="E35" s="83"/>
      <c r="F35" s="83"/>
      <c r="G35" s="83"/>
      <c r="H35" s="83"/>
      <c r="I35" s="84"/>
    </row>
    <row r="36" spans="1:9" ht="25.05" customHeight="1" x14ac:dyDescent="0.45">
      <c r="A36" s="66" t="s">
        <v>184</v>
      </c>
      <c r="B36" s="82" t="str">
        <f>IFERROR(INDEX(Gradebook!$B$10:$B$49,MATCH($A36,Gradebook!$A$10:$A$49,0))&amp;"","")</f>
        <v/>
      </c>
      <c r="C36" s="83"/>
      <c r="D36" s="83"/>
      <c r="E36" s="83"/>
      <c r="F36" s="83"/>
      <c r="G36" s="83"/>
      <c r="H36" s="83"/>
      <c r="I36" s="84"/>
    </row>
    <row r="37" spans="1:9" ht="25.05" customHeight="1" x14ac:dyDescent="0.45">
      <c r="A37" s="66" t="s">
        <v>185</v>
      </c>
      <c r="B37" s="82" t="str">
        <f>IFERROR(INDEX(Gradebook!$B$10:$B$49,MATCH($A37,Gradebook!$A$10:$A$49,0))&amp;"","")</f>
        <v/>
      </c>
      <c r="C37" s="83"/>
      <c r="D37" s="83"/>
      <c r="E37" s="83"/>
      <c r="F37" s="83"/>
      <c r="G37" s="83"/>
      <c r="H37" s="83"/>
      <c r="I37" s="84"/>
    </row>
    <row r="38" spans="1:9" ht="25.05" customHeight="1" x14ac:dyDescent="0.45">
      <c r="A38" s="66" t="s">
        <v>186</v>
      </c>
      <c r="B38" s="82" t="str">
        <f>IFERROR(INDEX(Gradebook!$B$10:$B$49,MATCH($A38,Gradebook!$A$10:$A$49,0))&amp;"","")</f>
        <v/>
      </c>
      <c r="C38" s="83"/>
      <c r="D38" s="83"/>
      <c r="E38" s="83"/>
      <c r="F38" s="83"/>
      <c r="G38" s="83"/>
      <c r="H38" s="83"/>
      <c r="I38" s="84"/>
    </row>
    <row r="39" spans="1:9" ht="25.05" customHeight="1" x14ac:dyDescent="0.45">
      <c r="A39" s="66" t="s">
        <v>187</v>
      </c>
      <c r="B39" s="82" t="str">
        <f>IFERROR(INDEX(Gradebook!$B$10:$B$49,MATCH($A39,Gradebook!$A$10:$A$49,0))&amp;"","")</f>
        <v/>
      </c>
      <c r="C39" s="83"/>
      <c r="D39" s="83"/>
      <c r="E39" s="83"/>
      <c r="F39" s="83"/>
      <c r="G39" s="83"/>
      <c r="H39" s="83"/>
      <c r="I39" s="84"/>
    </row>
    <row r="40" spans="1:9" ht="25.05" customHeight="1" x14ac:dyDescent="0.45">
      <c r="A40" s="66" t="s">
        <v>188</v>
      </c>
      <c r="B40" s="82" t="str">
        <f>IFERROR(INDEX(Gradebook!$B$10:$B$49,MATCH($A40,Gradebook!$A$10:$A$49,0))&amp;"","")</f>
        <v/>
      </c>
      <c r="C40" s="83"/>
      <c r="D40" s="83"/>
      <c r="E40" s="83"/>
      <c r="F40" s="83"/>
      <c r="G40" s="83"/>
      <c r="H40" s="83"/>
      <c r="I40" s="84"/>
    </row>
    <row r="41" spans="1:9" ht="25.05" customHeight="1" x14ac:dyDescent="0.45">
      <c r="A41" s="66" t="s">
        <v>189</v>
      </c>
      <c r="B41" s="82" t="str">
        <f>IFERROR(INDEX(Gradebook!$B$10:$B$49,MATCH($A41,Gradebook!$A$10:$A$49,0))&amp;"","")</f>
        <v/>
      </c>
      <c r="C41" s="83"/>
      <c r="D41" s="83"/>
      <c r="E41" s="83"/>
      <c r="F41" s="83"/>
      <c r="G41" s="83"/>
      <c r="H41" s="83"/>
      <c r="I41" s="84"/>
    </row>
    <row r="42" spans="1:9" ht="25.05" customHeight="1" x14ac:dyDescent="0.45">
      <c r="A42" s="66" t="s">
        <v>190</v>
      </c>
      <c r="B42" s="82" t="str">
        <f>IFERROR(INDEX(Gradebook!$B$10:$B$49,MATCH($A42,Gradebook!$A$10:$A$49,0))&amp;"","")</f>
        <v/>
      </c>
      <c r="C42" s="83"/>
      <c r="D42" s="83"/>
      <c r="E42" s="83"/>
      <c r="F42" s="83"/>
      <c r="G42" s="83"/>
      <c r="H42" s="83"/>
      <c r="I42" s="84"/>
    </row>
    <row r="43" spans="1:9" ht="25.05" customHeight="1" x14ac:dyDescent="0.45">
      <c r="A43" s="66" t="s">
        <v>191</v>
      </c>
      <c r="B43" s="82" t="str">
        <f>IFERROR(INDEX(Gradebook!$B$10:$B$49,MATCH($A43,Gradebook!$A$10:$A$49,0))&amp;"","")</f>
        <v/>
      </c>
      <c r="C43" s="83"/>
      <c r="D43" s="83"/>
      <c r="E43" s="83"/>
      <c r="F43" s="83"/>
      <c r="G43" s="83"/>
      <c r="H43" s="83"/>
      <c r="I43" s="84"/>
    </row>
    <row r="44" spans="1:9" ht="25.05" customHeight="1" x14ac:dyDescent="0.45">
      <c r="A44" s="66" t="s">
        <v>192</v>
      </c>
      <c r="B44" s="82" t="str">
        <f>IFERROR(INDEX(Gradebook!$B$10:$B$49,MATCH($A44,Gradebook!$A$10:$A$49,0))&amp;"","")</f>
        <v/>
      </c>
      <c r="C44" s="83"/>
      <c r="D44" s="83"/>
      <c r="E44" s="83"/>
      <c r="F44" s="83"/>
      <c r="G44" s="83"/>
      <c r="H44" s="83"/>
      <c r="I44" s="84"/>
    </row>
    <row r="45" spans="1:9" ht="25.05" customHeight="1" x14ac:dyDescent="0.45">
      <c r="A45" s="66" t="s">
        <v>193</v>
      </c>
      <c r="B45" s="82" t="str">
        <f>IFERROR(INDEX(Gradebook!$B$10:$B$49,MATCH($A45,Gradebook!$A$10:$A$49,0))&amp;"","")</f>
        <v/>
      </c>
      <c r="C45" s="83"/>
      <c r="D45" s="83"/>
      <c r="E45" s="83"/>
      <c r="F45" s="83"/>
      <c r="G45" s="83"/>
      <c r="H45" s="83"/>
      <c r="I45" s="84"/>
    </row>
    <row r="46" spans="1:9" ht="25.05" customHeight="1" x14ac:dyDescent="0.45">
      <c r="A46" s="66" t="s">
        <v>194</v>
      </c>
      <c r="B46" s="82" t="str">
        <f>IFERROR(INDEX(Gradebook!$B$10:$B$49,MATCH($A46,Gradebook!$A$10:$A$49,0))&amp;"","")</f>
        <v/>
      </c>
      <c r="C46" s="83"/>
      <c r="D46" s="83"/>
      <c r="E46" s="83"/>
      <c r="F46" s="83"/>
      <c r="G46" s="83"/>
      <c r="H46" s="83"/>
      <c r="I46" s="84"/>
    </row>
  </sheetData>
  <autoFilter ref="A6:I46" xr:uid="{00000000-0009-0000-0000-000002000000}"/>
  <conditionalFormatting sqref="C7:H46">
    <cfRule type="expression" dxfId="5" priority="1">
      <formula>C7="E"</formula>
    </cfRule>
    <cfRule type="expression" dxfId="4" priority="2">
      <formula>C7="G"</formula>
    </cfRule>
    <cfRule type="expression" dxfId="3" priority="3">
      <formula>C7="S"</formula>
    </cfRule>
    <cfRule type="expression" dxfId="2" priority="4">
      <formula>C7="N"</formula>
    </cfRule>
  </conditionalFormatting>
  <dataValidations count="7">
    <dataValidation type="list" allowBlank="1" showInputMessage="1" showErrorMessage="1" errorTitle="Rating" error="Use E, G, S or N." promptTitle="Responsibility: watch for" prompt="Work arrives by the agreed date. Says a task will be late before it is late. Owns their part when something goes wrong." sqref="C7:C46" xr:uid="{00000000-0002-0000-0200-000000000000}">
      <formula1>"E,G,S,N"</formula1>
    </dataValidation>
    <dataValidation type="list" allowBlank="1" showInputMessage="1" showErrorMessage="1" errorTitle="Rating" error="Use E, G, S or N." promptTitle="Organization: watch for" prompt="Has a plan for multi-step work. Breaks a far due date into checkpoints. Can find their own materials and notes." sqref="D7:D46" xr:uid="{00000000-0002-0000-0200-000001000000}">
      <formula1>"E,G,S,N"</formula1>
    </dataValidation>
    <dataValidation type="list" allowBlank="1" showInputMessage="1" showErrorMessage="1" errorTitle="Rating" error="Use E, G, S or N." promptTitle="Independent Work: watch for" prompt="Starts without a second prompt. Uses class time for the task. Keeps working while you are with another group." sqref="E7:E46" xr:uid="{00000000-0002-0000-0200-000002000000}">
      <formula1>"E,G,S,N"</formula1>
    </dataValidation>
    <dataValidation type="list" allowBlank="1" showInputMessage="1" showErrorMessage="1" errorTitle="Rating" error="Use E, G, S or N." promptTitle="Collaboration: watch for" prompt="Does a fair share. Takes the role the group needs. Listens properly to classmates who see it differently." sqref="F7:F46" xr:uid="{00000000-0002-0000-0200-000003000000}">
      <formula1>"E,G,S,N"</formula1>
    </dataValidation>
    <dataValidation type="list" allowBlank="1" showInputMessage="1" showErrorMessage="1" errorTitle="Rating" error="Use E, G, S or N." promptTitle="Initiative: watch for" prompt="Asks questions past what the task required. Tries an approach that might not work. Volunteers for new challenges." sqref="G7:G46" xr:uid="{00000000-0002-0000-0200-000004000000}">
      <formula1>"E,G,S,N"</formula1>
    </dataValidation>
    <dataValidation type="list" allowBlank="1" showInputMessage="1" showErrorMessage="1" errorTitle="Rating" error="Use E, G, S or N." promptTitle="Self-Regulation: watch for" prompt="Asks for help early, with a specific question. Stays with a problem after the first attempt fails. Can name what is still hard." sqref="H7:H46" xr:uid="{00000000-0002-0000-0200-000005000000}">
      <formula1>"E,G,S,N"</formula1>
    </dataValidation>
    <dataValidation allowBlank="1" showInputMessage="1" promptTitle="Observations" prompt="One line per observation: a date and what you saw. Alt+Enter starts a new line. Keep names out: use he, she or they." sqref="I7:I46" xr:uid="{00000000-0002-0000-0200-000006000000}"/>
  </dataValidations>
  <hyperlinks>
    <hyperlink ref="I1" r:id="rId1" xr:uid="{00000000-0004-0000-0200-000000000000}"/>
  </hyperlinks>
  <pageMargins left="0.75" right="0.75" top="1" bottom="1" header="0.5" footer="0.5"/>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3AED"/>
    <pageSetUpPr fitToPage="1"/>
  </sheetPr>
  <dimension ref="A1:D85"/>
  <sheetViews>
    <sheetView showGridLines="0" workbookViewId="0"/>
  </sheetViews>
  <sheetFormatPr defaultRowHeight="14.25" x14ac:dyDescent="0.45"/>
  <cols>
    <col min="1" max="1" width="3" customWidth="1"/>
    <col min="2" max="2" width="24" customWidth="1"/>
    <col min="3" max="3" width="100" customWidth="1"/>
    <col min="4" max="4" width="16" customWidth="1"/>
  </cols>
  <sheetData>
    <row r="1" spans="1:4" ht="40.049999999999997" customHeight="1" x14ac:dyDescent="0.45">
      <c r="A1" s="1"/>
      <c r="B1" s="1"/>
      <c r="C1" s="2" t="s">
        <v>48</v>
      </c>
      <c r="D1" s="3" t="s">
        <v>1</v>
      </c>
    </row>
    <row r="2" spans="1:4" ht="10.050000000000001" customHeight="1" x14ac:dyDescent="0.45"/>
    <row r="3" spans="1:4" ht="30" customHeight="1" x14ac:dyDescent="0.45">
      <c r="B3" s="124" t="s">
        <v>217</v>
      </c>
      <c r="C3" s="98"/>
    </row>
    <row r="4" spans="1:4" ht="34.6" customHeight="1" x14ac:dyDescent="0.45">
      <c r="B4" s="125" t="s">
        <v>218</v>
      </c>
      <c r="C4" s="98"/>
    </row>
    <row r="5" spans="1:4" ht="26" customHeight="1" x14ac:dyDescent="0.5">
      <c r="B5" s="123" t="s">
        <v>219</v>
      </c>
      <c r="C5" s="98"/>
    </row>
    <row r="6" spans="1:4" ht="5" customHeight="1" x14ac:dyDescent="0.45"/>
    <row r="7" spans="1:4" ht="19.600000000000001" customHeight="1" x14ac:dyDescent="0.45">
      <c r="B7" s="85" t="s">
        <v>220</v>
      </c>
      <c r="C7" s="5" t="s">
        <v>221</v>
      </c>
    </row>
    <row r="8" spans="1:4" ht="33.200000000000003" customHeight="1" x14ac:dyDescent="0.45">
      <c r="B8" s="85" t="s">
        <v>222</v>
      </c>
      <c r="C8" s="5" t="s">
        <v>223</v>
      </c>
    </row>
    <row r="9" spans="1:4" ht="33.200000000000003" customHeight="1" x14ac:dyDescent="0.45">
      <c r="B9" s="85" t="s">
        <v>224</v>
      </c>
      <c r="C9" s="5" t="s">
        <v>225</v>
      </c>
    </row>
    <row r="10" spans="1:4" ht="19.600000000000001" customHeight="1" x14ac:dyDescent="0.45">
      <c r="B10" s="85" t="s">
        <v>226</v>
      </c>
      <c r="C10" s="5" t="s">
        <v>227</v>
      </c>
    </row>
    <row r="11" spans="1:4" ht="26" customHeight="1" x14ac:dyDescent="0.5">
      <c r="B11" s="123" t="s">
        <v>228</v>
      </c>
      <c r="C11" s="98"/>
    </row>
    <row r="12" spans="1:4" ht="5" customHeight="1" x14ac:dyDescent="0.45"/>
    <row r="13" spans="1:4" ht="20" customHeight="1" x14ac:dyDescent="0.45">
      <c r="B13" s="85" t="s">
        <v>229</v>
      </c>
      <c r="C13" s="86" t="str">
        <f>IF(OR(Gradebook!$A$3="",Gradebook!$A$3="Your course name"),"Type it in cell A3 of the Gradebook",Gradebook!$A$3)</f>
        <v>Grade 10 Science (SNC2D)</v>
      </c>
    </row>
    <row r="14" spans="1:4" ht="20" customHeight="1" x14ac:dyDescent="0.45">
      <c r="B14" s="85" t="s">
        <v>230</v>
      </c>
      <c r="C14" s="87" t="s">
        <v>231</v>
      </c>
    </row>
    <row r="15" spans="1:4" ht="20" customHeight="1" x14ac:dyDescent="0.45">
      <c r="B15" s="85" t="s">
        <v>232</v>
      </c>
      <c r="C15" s="87"/>
    </row>
    <row r="16" spans="1:4" ht="18.2" customHeight="1" x14ac:dyDescent="0.45">
      <c r="B16" s="122" t="s">
        <v>233</v>
      </c>
      <c r="C16" s="98"/>
    </row>
    <row r="17" spans="2:3" ht="26" customHeight="1" x14ac:dyDescent="0.5">
      <c r="B17" s="123" t="s">
        <v>234</v>
      </c>
      <c r="C17" s="98"/>
    </row>
    <row r="18" spans="2:3" ht="5" customHeight="1" x14ac:dyDescent="0.45"/>
    <row r="19" spans="2:3" ht="19.600000000000001" customHeight="1" x14ac:dyDescent="0.45">
      <c r="B19" s="4" t="s">
        <v>235</v>
      </c>
      <c r="C19" s="5" t="s">
        <v>236</v>
      </c>
    </row>
    <row r="20" spans="2:3" ht="33.200000000000003" customHeight="1" x14ac:dyDescent="0.45">
      <c r="B20" s="4" t="s">
        <v>237</v>
      </c>
      <c r="C20" s="5" t="s">
        <v>238</v>
      </c>
    </row>
    <row r="21" spans="2:3" ht="19.600000000000001" customHeight="1" x14ac:dyDescent="0.45">
      <c r="B21" s="4" t="s">
        <v>239</v>
      </c>
      <c r="C21" s="5" t="s">
        <v>240</v>
      </c>
    </row>
    <row r="22" spans="2:3" ht="33.200000000000003" customHeight="1" x14ac:dyDescent="0.45">
      <c r="B22" s="4" t="s">
        <v>241</v>
      </c>
      <c r="C22" s="5" t="s">
        <v>242</v>
      </c>
    </row>
    <row r="23" spans="2:3" ht="33.200000000000003" customHeight="1" x14ac:dyDescent="0.45">
      <c r="B23" s="4" t="s">
        <v>243</v>
      </c>
      <c r="C23" s="5" t="s">
        <v>244</v>
      </c>
    </row>
    <row r="24" spans="2:3" ht="33.200000000000003" customHeight="1" x14ac:dyDescent="0.45">
      <c r="B24" s="4" t="s">
        <v>245</v>
      </c>
      <c r="C24" s="5" t="s">
        <v>246</v>
      </c>
    </row>
    <row r="25" spans="2:3" ht="6" customHeight="1" x14ac:dyDescent="0.45"/>
    <row r="26" spans="2:3" ht="26" customHeight="1" x14ac:dyDescent="0.5">
      <c r="B26" s="123" t="s">
        <v>247</v>
      </c>
      <c r="C26" s="98"/>
    </row>
    <row r="27" spans="2:3" ht="5" customHeight="1" x14ac:dyDescent="0.45"/>
    <row r="28" spans="2:3" ht="18.95" customHeight="1" x14ac:dyDescent="0.45">
      <c r="B28" s="121" t="s">
        <v>248</v>
      </c>
      <c r="C28" s="98"/>
    </row>
    <row r="29" spans="2:3" ht="33.200000000000003" customHeight="1" x14ac:dyDescent="0.45">
      <c r="B29" s="88" t="s">
        <v>249</v>
      </c>
      <c r="C29" s="89" t="str">
        <f>"You are helping an Ontario teacher draft report card comments for "&amp;IF(OR(Gradebook!$A$3="",Gradebook!$A$3="Your course name"),"my class","my class: "&amp;Gradebook!$A$3)&amp;IF($C$14="",".",". This is for the "&amp;$C$14&amp;".")</f>
        <v>You are helping an Ontario teacher draft report card comments for my class: Grade 10 Science (SNC2D). This is for the midterm report.</v>
      </c>
    </row>
    <row r="30" spans="2:3" ht="33.200000000000003" customHeight="1" x14ac:dyDescent="0.45">
      <c r="C30" s="89" t="s">
        <v>250</v>
      </c>
    </row>
    <row r="31" spans="2:3" ht="33.200000000000003" customHeight="1" x14ac:dyDescent="0.45">
      <c r="C31" s="89" t="s">
        <v>251</v>
      </c>
    </row>
    <row r="32" spans="2:3" ht="19.600000000000001" customHeight="1" x14ac:dyDescent="0.45">
      <c r="C32" s="89" t="s">
        <v>252</v>
      </c>
    </row>
    <row r="33" spans="3:3" ht="19.600000000000001" customHeight="1" x14ac:dyDescent="0.45">
      <c r="C33" s="89" t="s">
        <v>253</v>
      </c>
    </row>
    <row r="34" spans="3:3" ht="19.600000000000001" customHeight="1" x14ac:dyDescent="0.45">
      <c r="C34" s="89" t="s">
        <v>254</v>
      </c>
    </row>
    <row r="35" spans="3:3" ht="19.600000000000001" customHeight="1" x14ac:dyDescent="0.45">
      <c r="C35" s="89" t="s">
        <v>255</v>
      </c>
    </row>
    <row r="36" spans="3:3" ht="10.050000000000001" customHeight="1" x14ac:dyDescent="0.45">
      <c r="C36" s="89"/>
    </row>
    <row r="37" spans="3:3" ht="19.600000000000001" customHeight="1" x14ac:dyDescent="0.45">
      <c r="C37" s="90" t="s">
        <v>256</v>
      </c>
    </row>
    <row r="38" spans="3:3" ht="19.600000000000001" customHeight="1" x14ac:dyDescent="0.45">
      <c r="C38" s="89" t="s">
        <v>257</v>
      </c>
    </row>
    <row r="39" spans="3:3" ht="19.600000000000001" customHeight="1" x14ac:dyDescent="0.45">
      <c r="C39" s="89" t="s">
        <v>258</v>
      </c>
    </row>
    <row r="40" spans="3:3" ht="19.600000000000001" customHeight="1" x14ac:dyDescent="0.45">
      <c r="C40" s="89" t="s">
        <v>259</v>
      </c>
    </row>
    <row r="41" spans="3:3" ht="19.600000000000001" customHeight="1" x14ac:dyDescent="0.45">
      <c r="C41" s="89" t="s">
        <v>260</v>
      </c>
    </row>
    <row r="42" spans="3:3" ht="19.600000000000001" customHeight="1" x14ac:dyDescent="0.45">
      <c r="C42" s="89" t="s">
        <v>261</v>
      </c>
    </row>
    <row r="43" spans="3:3" ht="19.600000000000001" customHeight="1" x14ac:dyDescent="0.45">
      <c r="C43" s="89" t="s">
        <v>262</v>
      </c>
    </row>
    <row r="44" spans="3:3" ht="19.600000000000001" customHeight="1" x14ac:dyDescent="0.45">
      <c r="C44" s="89" t="s">
        <v>263</v>
      </c>
    </row>
    <row r="45" spans="3:3" ht="19.600000000000001" customHeight="1" x14ac:dyDescent="0.45">
      <c r="C45" s="89" t="s">
        <v>264</v>
      </c>
    </row>
    <row r="46" spans="3:3" ht="33.200000000000003" customHeight="1" x14ac:dyDescent="0.45">
      <c r="C46" s="89" t="str">
        <f>IF($C$15="","- Keep each comment to four or five sentences.","- Keep each comment under "&amp;$C$15&amp;" characters, spaces included. If you run long, cut a point instead of squeezing the wording.")</f>
        <v>- Keep each comment to four or five sentences.</v>
      </c>
    </row>
    <row r="47" spans="3:3" ht="19.600000000000001" customHeight="1" x14ac:dyDescent="0.45">
      <c r="C47" s="89" t="s">
        <v>265</v>
      </c>
    </row>
    <row r="48" spans="3:3" ht="10.050000000000001" customHeight="1" x14ac:dyDescent="0.45">
      <c r="C48" s="89"/>
    </row>
    <row r="49" spans="2:3" ht="33.200000000000003" customHeight="1" x14ac:dyDescent="0.45">
      <c r="C49" s="89" t="s">
        <v>266</v>
      </c>
    </row>
    <row r="50" spans="2:3" ht="10.050000000000001" customHeight="1" x14ac:dyDescent="0.45">
      <c r="C50" s="89"/>
    </row>
    <row r="51" spans="2:3" ht="19.600000000000001" customHeight="1" x14ac:dyDescent="0.45">
      <c r="B51" s="88" t="s">
        <v>267</v>
      </c>
      <c r="C51" s="90" t="s">
        <v>268</v>
      </c>
    </row>
    <row r="52" spans="2:3" ht="6" customHeight="1" x14ac:dyDescent="0.45"/>
    <row r="53" spans="2:3" ht="26" customHeight="1" x14ac:dyDescent="0.5">
      <c r="B53" s="123" t="s">
        <v>269</v>
      </c>
      <c r="C53" s="98"/>
    </row>
    <row r="54" spans="2:3" ht="5" customHeight="1" x14ac:dyDescent="0.45"/>
    <row r="55" spans="2:3" ht="18.95" customHeight="1" x14ac:dyDescent="0.45">
      <c r="B55" s="121" t="s">
        <v>270</v>
      </c>
      <c r="C55" s="98"/>
    </row>
    <row r="56" spans="2:3" ht="33.200000000000003" customHeight="1" x14ac:dyDescent="0.45">
      <c r="B56" s="88" t="s">
        <v>249</v>
      </c>
      <c r="C56" s="89" t="str">
        <f>"You are helping an Ontario teacher draft learning skills and work habits comments for "&amp;IF(OR(Gradebook!$A$3="",Gradebook!$A$3="Your course name"),"my class","my class: "&amp;Gradebook!$A$3)&amp;IF($C$14="",".",". This is for the "&amp;$C$14&amp;".")</f>
        <v>You are helping an Ontario teacher draft learning skills and work habits comments for my class: Grade 10 Science (SNC2D). This is for the midterm report.</v>
      </c>
    </row>
    <row r="57" spans="2:3" ht="33.200000000000003" customHeight="1" x14ac:dyDescent="0.45">
      <c r="C57" s="89" t="s">
        <v>250</v>
      </c>
    </row>
    <row r="58" spans="2:3" ht="33.200000000000003" customHeight="1" x14ac:dyDescent="0.45">
      <c r="C58" s="89" t="s">
        <v>271</v>
      </c>
    </row>
    <row r="59" spans="2:3" ht="19.600000000000001" customHeight="1" x14ac:dyDescent="0.45">
      <c r="C59" s="89" t="s">
        <v>272</v>
      </c>
    </row>
    <row r="60" spans="2:3" ht="19.600000000000001" customHeight="1" x14ac:dyDescent="0.45">
      <c r="C60" s="89" t="s">
        <v>273</v>
      </c>
    </row>
    <row r="61" spans="2:3" ht="19.600000000000001" customHeight="1" x14ac:dyDescent="0.45">
      <c r="C61" s="89" t="s">
        <v>274</v>
      </c>
    </row>
    <row r="62" spans="2:3" ht="19.600000000000001" customHeight="1" x14ac:dyDescent="0.45">
      <c r="C62" s="89" t="s">
        <v>275</v>
      </c>
    </row>
    <row r="63" spans="2:3" ht="10.050000000000001" customHeight="1" x14ac:dyDescent="0.45">
      <c r="C63" s="89"/>
    </row>
    <row r="64" spans="2:3" ht="19.600000000000001" customHeight="1" x14ac:dyDescent="0.45">
      <c r="C64" s="90" t="s">
        <v>256</v>
      </c>
    </row>
    <row r="65" spans="2:3" ht="19.600000000000001" customHeight="1" x14ac:dyDescent="0.45">
      <c r="C65" s="89" t="s">
        <v>276</v>
      </c>
    </row>
    <row r="66" spans="2:3" ht="19.600000000000001" customHeight="1" x14ac:dyDescent="0.45">
      <c r="C66" s="89" t="s">
        <v>277</v>
      </c>
    </row>
    <row r="67" spans="2:3" ht="19.600000000000001" customHeight="1" x14ac:dyDescent="0.45">
      <c r="C67" s="89" t="s">
        <v>261</v>
      </c>
    </row>
    <row r="68" spans="2:3" ht="19.600000000000001" customHeight="1" x14ac:dyDescent="0.45">
      <c r="C68" s="89" t="s">
        <v>263</v>
      </c>
    </row>
    <row r="69" spans="2:3" ht="19.600000000000001" customHeight="1" x14ac:dyDescent="0.45">
      <c r="C69" s="89" t="s">
        <v>264</v>
      </c>
    </row>
    <row r="70" spans="2:3" ht="33.200000000000003" customHeight="1" x14ac:dyDescent="0.45">
      <c r="C70" s="89" t="str">
        <f>IF($C$15="","- Keep each comment to four or five sentences.","- Keep each comment under "&amp;$C$15&amp;" characters, spaces included. If you run long, cut a point instead of squeezing the wording.")</f>
        <v>- Keep each comment to four or five sentences.</v>
      </c>
    </row>
    <row r="71" spans="2:3" ht="19.600000000000001" customHeight="1" x14ac:dyDescent="0.45">
      <c r="C71" s="89" t="s">
        <v>278</v>
      </c>
    </row>
    <row r="72" spans="2:3" ht="10.050000000000001" customHeight="1" x14ac:dyDescent="0.45">
      <c r="C72" s="89"/>
    </row>
    <row r="73" spans="2:3" ht="33.200000000000003" customHeight="1" x14ac:dyDescent="0.45">
      <c r="C73" s="89" t="s">
        <v>266</v>
      </c>
    </row>
    <row r="74" spans="2:3" ht="10.050000000000001" customHeight="1" x14ac:dyDescent="0.45">
      <c r="C74" s="89"/>
    </row>
    <row r="75" spans="2:3" ht="19.600000000000001" customHeight="1" x14ac:dyDescent="0.45">
      <c r="B75" s="88" t="s">
        <v>267</v>
      </c>
      <c r="C75" s="90" t="s">
        <v>268</v>
      </c>
    </row>
    <row r="76" spans="2:3" ht="26" customHeight="1" x14ac:dyDescent="0.5">
      <c r="B76" s="123" t="s">
        <v>279</v>
      </c>
      <c r="C76" s="98"/>
    </row>
    <row r="77" spans="2:3" ht="5" customHeight="1" x14ac:dyDescent="0.45"/>
    <row r="78" spans="2:3" ht="18.95" customHeight="1" x14ac:dyDescent="0.45">
      <c r="B78" s="121" t="s">
        <v>280</v>
      </c>
      <c r="C78" s="98"/>
    </row>
    <row r="79" spans="2:3" ht="64.05" customHeight="1" x14ac:dyDescent="0.45">
      <c r="B79" s="4" t="s">
        <v>281</v>
      </c>
      <c r="C79" s="91"/>
    </row>
    <row r="80" spans="2:3" ht="20" customHeight="1" x14ac:dyDescent="0.45">
      <c r="B80" s="92" t="s">
        <v>282</v>
      </c>
      <c r="C80" s="93" t="str">
        <f>IF(C79="","",LEN(C79)&amp;" characters"&amp;IF($C$15="","",IF(LEN(C79)&gt;$C$15," (limit "&amp;$C$15&amp;"). Too long: cut a point."," (limit "&amp;$C$15&amp;"). It fits.")))</f>
        <v/>
      </c>
    </row>
    <row r="81" spans="2:3" ht="14" customHeight="1" x14ac:dyDescent="0.45"/>
    <row r="82" spans="2:3" ht="26" customHeight="1" x14ac:dyDescent="0.5">
      <c r="B82" s="105" t="s">
        <v>283</v>
      </c>
      <c r="C82" s="98"/>
    </row>
    <row r="83" spans="2:3" ht="34.6" customHeight="1" x14ac:dyDescent="0.45">
      <c r="B83" s="106" t="s">
        <v>284</v>
      </c>
      <c r="C83" s="98"/>
    </row>
    <row r="84" spans="2:3" ht="24" customHeight="1" x14ac:dyDescent="0.45">
      <c r="B84" s="101" t="s">
        <v>63</v>
      </c>
      <c r="C84" s="98"/>
    </row>
    <row r="85" spans="2:3" ht="8" customHeight="1" x14ac:dyDescent="0.45">
      <c r="B85" s="102"/>
      <c r="C85" s="98"/>
    </row>
  </sheetData>
  <mergeCells count="16">
    <mergeCell ref="B3:C3"/>
    <mergeCell ref="B5:C5"/>
    <mergeCell ref="B76:C76"/>
    <mergeCell ref="B28:C28"/>
    <mergeCell ref="B85:C85"/>
    <mergeCell ref="B53:C53"/>
    <mergeCell ref="B84:C84"/>
    <mergeCell ref="B82:C82"/>
    <mergeCell ref="B17:C17"/>
    <mergeCell ref="B4:C4"/>
    <mergeCell ref="B83:C83"/>
    <mergeCell ref="B55:C55"/>
    <mergeCell ref="B16:C16"/>
    <mergeCell ref="B78:C78"/>
    <mergeCell ref="B26:C26"/>
    <mergeCell ref="B11:C11"/>
  </mergeCells>
  <conditionalFormatting sqref="C80">
    <cfRule type="expression" dxfId="1" priority="1">
      <formula>AND($C$15&lt;&gt;"",LEN(C79)&gt;$C$15)</formula>
    </cfRule>
    <cfRule type="expression" dxfId="0" priority="2">
      <formula>AND($C$15&lt;&gt;"",C79&lt;&gt;"",LEN(C79)&lt;=$C$15)</formula>
    </cfRule>
  </conditionalFormatting>
  <dataValidations count="2">
    <dataValidation type="list" allowBlank="1" showInputMessage="1" promptTitle="Reporting period" prompt="Pick one, or type your own." sqref="C14" xr:uid="{00000000-0002-0000-0300-000000000000}">
      <formula1>"fall progress report,term 1 report card,term 2 report card,midterm report,final report"</formula1>
    </dataValidation>
    <dataValidation type="whole" operator="greaterThan" allowBlank="1" showInputMessage="1" showErrorMessage="1" errorTitle="Character limit" error="Type a number, like 500." promptTitle="Character limit" prompt="The size of the comment box in your board's report card software, spaces included. Leave blank for four or five sentences." sqref="C15" xr:uid="{00000000-0002-0000-0300-000001000000}">
      <formula1>0</formula1>
    </dataValidation>
  </dataValidations>
  <hyperlinks>
    <hyperlink ref="D1" r:id="rId1" xr:uid="{00000000-0004-0000-0300-000000000000}"/>
    <hyperlink ref="B84" r:id="rId2" xr:uid="{00000000-0004-0000-0300-000001000000}"/>
  </hyperlinks>
  <pageMargins left="0.75" right="0.75" top="1" bottom="1" header="0.5" footer="0.5"/>
  <pageSetup fitToHeight="0"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C3AED"/>
  </sheetPr>
  <dimension ref="A1:BB43"/>
  <sheetViews>
    <sheetView showGridLines="0" workbookViewId="0">
      <pane xSplit="1" ySplit="3" topLeftCell="B4" activePane="bottomRight" state="frozen"/>
      <selection pane="topRight"/>
      <selection pane="bottomLeft"/>
      <selection pane="bottomRight"/>
    </sheetView>
  </sheetViews>
  <sheetFormatPr defaultRowHeight="14.25" outlineLevelCol="1" x14ac:dyDescent="0.45"/>
  <cols>
    <col min="1" max="1" width="13" customWidth="1"/>
    <col min="2" max="3" width="11" customWidth="1"/>
    <col min="4" max="4" width="9" customWidth="1"/>
    <col min="5" max="5" width="34" customWidth="1"/>
    <col min="6" max="6" width="54" customWidth="1"/>
    <col min="7" max="7" width="46" customWidth="1"/>
    <col min="8" max="8" width="34" customWidth="1"/>
    <col min="9" max="9" width="46" customWidth="1"/>
    <col min="10" max="10" width="3" customWidth="1"/>
    <col min="11" max="54" width="13" hidden="1" customWidth="1" outlineLevel="1"/>
  </cols>
  <sheetData>
    <row r="1" spans="1:54" ht="40.049999999999997" customHeight="1" x14ac:dyDescent="0.45">
      <c r="A1" s="1"/>
      <c r="B1" s="1"/>
      <c r="C1" s="2" t="s">
        <v>285</v>
      </c>
      <c r="D1" s="1"/>
      <c r="E1" s="1"/>
      <c r="F1" s="1"/>
      <c r="G1" s="1"/>
      <c r="H1" s="1"/>
      <c r="I1" s="3" t="s">
        <v>1</v>
      </c>
    </row>
    <row r="2" spans="1:54" ht="34.049999999999997" customHeight="1" x14ac:dyDescent="0.45">
      <c r="A2" s="126" t="s">
        <v>286</v>
      </c>
      <c r="B2" s="98"/>
      <c r="C2" s="98"/>
      <c r="D2" s="98"/>
      <c r="E2" s="98"/>
      <c r="F2" s="98"/>
      <c r="G2" s="98"/>
      <c r="H2" s="98"/>
      <c r="I2" s="98"/>
    </row>
    <row r="3" spans="1:54" ht="22.05" customHeight="1" x14ac:dyDescent="0.45">
      <c r="A3" s="55" t="s">
        <v>287</v>
      </c>
      <c r="B3" s="55" t="s">
        <v>93</v>
      </c>
      <c r="C3" s="55" t="s">
        <v>17</v>
      </c>
      <c r="D3" s="55" t="str">
        <f>IF(Gradebook!$D$7="Letter","Letter","Level")</f>
        <v>Level</v>
      </c>
      <c r="E3" s="55" t="s">
        <v>288</v>
      </c>
      <c r="F3" s="55" t="s">
        <v>289</v>
      </c>
      <c r="G3" s="55" t="s">
        <v>95</v>
      </c>
      <c r="H3" s="55" t="s">
        <v>290</v>
      </c>
      <c r="I3" s="55" t="s">
        <v>291</v>
      </c>
      <c r="K3" s="94" t="s">
        <v>292</v>
      </c>
      <c r="L3" s="94" t="s">
        <v>293</v>
      </c>
      <c r="M3" s="94" t="s">
        <v>294</v>
      </c>
      <c r="N3" s="94" t="s">
        <v>295</v>
      </c>
      <c r="O3" s="94" t="s">
        <v>296</v>
      </c>
      <c r="P3" s="94" t="s">
        <v>297</v>
      </c>
      <c r="Q3" s="94" t="s">
        <v>298</v>
      </c>
      <c r="R3" s="94" t="s">
        <v>299</v>
      </c>
      <c r="S3" s="94" t="s">
        <v>300</v>
      </c>
      <c r="T3" s="94" t="s">
        <v>301</v>
      </c>
      <c r="U3" s="94" t="s">
        <v>302</v>
      </c>
      <c r="V3" s="94" t="s">
        <v>303</v>
      </c>
      <c r="W3" s="94" t="s">
        <v>304</v>
      </c>
      <c r="X3" s="94" t="s">
        <v>305</v>
      </c>
      <c r="Y3" s="94" t="s">
        <v>306</v>
      </c>
      <c r="Z3" s="94" t="s">
        <v>307</v>
      </c>
      <c r="AA3" s="94" t="s">
        <v>308</v>
      </c>
      <c r="AB3" s="94" t="s">
        <v>309</v>
      </c>
      <c r="AC3" s="94" t="s">
        <v>310</v>
      </c>
      <c r="AD3" s="94" t="s">
        <v>311</v>
      </c>
      <c r="AE3" s="94" t="s">
        <v>312</v>
      </c>
      <c r="AF3" s="94" t="s">
        <v>313</v>
      </c>
      <c r="AG3" s="94" t="s">
        <v>314</v>
      </c>
      <c r="AH3" s="94" t="s">
        <v>315</v>
      </c>
      <c r="AI3" s="94" t="s">
        <v>316</v>
      </c>
      <c r="AJ3" s="94" t="s">
        <v>317</v>
      </c>
      <c r="AK3" s="94" t="s">
        <v>318</v>
      </c>
      <c r="AL3" s="94" t="s">
        <v>319</v>
      </c>
      <c r="AM3" s="94" t="s">
        <v>320</v>
      </c>
      <c r="AN3" s="94" t="s">
        <v>321</v>
      </c>
      <c r="AO3" s="94" t="s">
        <v>322</v>
      </c>
      <c r="AP3" s="94" t="s">
        <v>323</v>
      </c>
      <c r="AQ3" s="94" t="s">
        <v>324</v>
      </c>
      <c r="AR3" s="94" t="s">
        <v>325</v>
      </c>
      <c r="AS3" s="94" t="s">
        <v>326</v>
      </c>
      <c r="AT3" s="94" t="s">
        <v>327</v>
      </c>
      <c r="AU3" s="94" t="s">
        <v>328</v>
      </c>
      <c r="AV3" s="94" t="s">
        <v>329</v>
      </c>
      <c r="AW3" s="94" t="s">
        <v>330</v>
      </c>
      <c r="AX3" s="94" t="s">
        <v>331</v>
      </c>
      <c r="AY3" s="94" t="s">
        <v>332</v>
      </c>
      <c r="AZ3" s="94" t="s">
        <v>333</v>
      </c>
      <c r="BA3" s="94" t="s">
        <v>334</v>
      </c>
      <c r="BB3" s="94" t="s">
        <v>335</v>
      </c>
    </row>
    <row r="4" spans="1:54" ht="62" customHeight="1" x14ac:dyDescent="0.45">
      <c r="A4" s="95" t="str">
        <f>IF(Gradebook!$B10="","",Gradebook!$A10)</f>
        <v>S01</v>
      </c>
      <c r="B4" s="95" t="str">
        <f>IF($A4="","",Gradebook!$C10&amp;"")</f>
        <v>she/her</v>
      </c>
      <c r="C4" s="96">
        <f>IF($A4="","",Gradebook!$D10)</f>
        <v>0.45654761904761898</v>
      </c>
      <c r="D4" s="95" t="str">
        <f>IF($A4="","",Gradebook!$E10&amp;"")</f>
        <v>R</v>
      </c>
      <c r="E4" s="95" t="str">
        <f t="shared" ref="E4:E43" si="0">IF(AZ4="","",LEFT(AZ4,LEN(AZ4)-2))</f>
        <v>Tests 46%; Quizzes 48%; Assignments 57%; Labs and projects 30%</v>
      </c>
      <c r="F4" s="95" t="str">
        <f t="shared" ref="F4:F43" si="1">IF(BA4="","",LEFT(BA4,LEN(BA4)-2))</f>
        <v>Cells Quiz 45%; Microscope Lab 60%; Unit 1 Test: Tissues and Organs 46%; Body Systems Infographic 60%; Chemistry Quiz 50%; Reaction Types Lab missing; Climate Change Report 55%; Unit 2 Test: Chemistry 45%</v>
      </c>
      <c r="G4" s="95" t="str">
        <f>IF($A4="","",Gradebook!$L10&amp;"")</f>
        <v>Knows the vocabulary but mixes up tissues and organs on tests. Climate report had good sources; the conclusion stopped short. Reaction lab not handed in. Next: explain answers out loud before writing.</v>
      </c>
      <c r="H4" s="95" t="str">
        <f t="shared" ref="H4:H43" si="2">IF(BB4="","",LEFT(BB4,LEN(BB4)-2))</f>
        <v>Responsibility S; Organization N; Independent Work S; Collaboration G; Initiative S; Self-Regulation S</v>
      </c>
      <c r="I4" s="95" t="str">
        <f>IF(NOT(ISNUMBER($K4)),"",INDEX('Learning Skills'!$I$7:$I$46,$K4)&amp;"")</f>
        <v>Oct 8: asked for help on the infographic early, a good sign. Oct 30: reaction lab not submitted, no heads-up. Works well with a partner.</v>
      </c>
      <c r="K4" s="94">
        <f>IF($A4="","",IFERROR(MATCH($A4,'Learning Skills'!$A$7:$A$46,0),""))</f>
        <v>1</v>
      </c>
      <c r="L4" s="94" t="str">
        <f>IF(OR($A4="",Gradebook!M10=""),"",IF(Gradebook!M$3="","Assignment 1",Gradebook!M$3)&amp;" "&amp;IF(ISNUMBER(Gradebook!M10),TEXT(Gradebook!M10/(Gradebook!M$6+100*(Gradebook!M$6="")),"0%"),IF(Gradebook!M10="M","missing","exempt"))&amp;"; ")</f>
        <v xml:space="preserve">Cells Quiz 45%; </v>
      </c>
      <c r="M4" s="94" t="str">
        <f>IF(OR($A4="",Gradebook!N10=""),"",IF(Gradebook!N$3="","Assignment 2",Gradebook!N$3)&amp;" "&amp;IF(ISNUMBER(Gradebook!N10),TEXT(Gradebook!N10/(Gradebook!N$6+100*(Gradebook!N$6="")),"0%"),IF(Gradebook!N10="M","missing","exempt"))&amp;"; ")</f>
        <v xml:space="preserve">Microscope Lab 60%; </v>
      </c>
      <c r="N4" s="94" t="str">
        <f>IF(OR($A4="",Gradebook!O10=""),"",IF(Gradebook!O$3="","Assignment 3",Gradebook!O$3)&amp;" "&amp;IF(ISNUMBER(Gradebook!O10),TEXT(Gradebook!O10/(Gradebook!O$6+100*(Gradebook!O$6="")),"0%"),IF(Gradebook!O10="M","missing","exempt"))&amp;"; ")</f>
        <v xml:space="preserve">Unit 1 Test: Tissues and Organs 46%; </v>
      </c>
      <c r="O4" s="94" t="str">
        <f>IF(OR($A4="",Gradebook!P10=""),"",IF(Gradebook!P$3="","Assignment 4",Gradebook!P$3)&amp;" "&amp;IF(ISNUMBER(Gradebook!P10),TEXT(Gradebook!P10/(Gradebook!P$6+100*(Gradebook!P$6="")),"0%"),IF(Gradebook!P10="M","missing","exempt"))&amp;"; ")</f>
        <v xml:space="preserve">Body Systems Infographic 60%; </v>
      </c>
      <c r="P4" s="94" t="str">
        <f>IF(OR($A4="",Gradebook!Q10=""),"",IF(Gradebook!Q$3="","Assignment 5",Gradebook!Q$3)&amp;" "&amp;IF(ISNUMBER(Gradebook!Q10),TEXT(Gradebook!Q10/(Gradebook!Q$6+100*(Gradebook!Q$6="")),"0%"),IF(Gradebook!Q10="M","missing","exempt"))&amp;"; ")</f>
        <v xml:space="preserve">Chemistry Quiz 50%; </v>
      </c>
      <c r="Q4" s="94" t="str">
        <f>IF(OR($A4="",Gradebook!R10=""),"",IF(Gradebook!R$3="","Assignment 6",Gradebook!R$3)&amp;" "&amp;IF(ISNUMBER(Gradebook!R10),TEXT(Gradebook!R10/(Gradebook!R$6+100*(Gradebook!R$6="")),"0%"),IF(Gradebook!R10="M","missing","exempt"))&amp;"; ")</f>
        <v xml:space="preserve">Reaction Types Lab missing; </v>
      </c>
      <c r="R4" s="94" t="str">
        <f>IF(OR($A4="",Gradebook!S10=""),"",IF(Gradebook!S$3="","Assignment 7",Gradebook!S$3)&amp;" "&amp;IF(ISNUMBER(Gradebook!S10),TEXT(Gradebook!S10/(Gradebook!S$6+100*(Gradebook!S$6="")),"0%"),IF(Gradebook!S10="M","missing","exempt"))&amp;"; ")</f>
        <v xml:space="preserve">Climate Change Report 55%; </v>
      </c>
      <c r="S4" s="94" t="str">
        <f>IF(OR($A4="",Gradebook!T10=""),"",IF(Gradebook!T$3="","Assignment 8",Gradebook!T$3)&amp;" "&amp;IF(ISNUMBER(Gradebook!T10),TEXT(Gradebook!T10/(Gradebook!T$6+100*(Gradebook!T$6="")),"0%"),IF(Gradebook!T10="M","missing","exempt"))&amp;"; ")</f>
        <v xml:space="preserve">Unit 2 Test: Chemistry 45%; </v>
      </c>
      <c r="T4" s="94" t="str">
        <f>IF(OR($A4="",Gradebook!U10=""),"",IF(Gradebook!U$3="","Assignment 9",Gradebook!U$3)&amp;" "&amp;IF(ISNUMBER(Gradebook!U10),TEXT(Gradebook!U10/(Gradebook!U$6+100*(Gradebook!U$6="")),"0%"),IF(Gradebook!U10="M","missing","exempt"))&amp;"; ")</f>
        <v/>
      </c>
      <c r="U4" s="94" t="str">
        <f>IF(OR($A4="",Gradebook!V10=""),"",IF(Gradebook!V$3="","Assignment 10",Gradebook!V$3)&amp;" "&amp;IF(ISNUMBER(Gradebook!V10),TEXT(Gradebook!V10/(Gradebook!V$6+100*(Gradebook!V$6="")),"0%"),IF(Gradebook!V10="M","missing","exempt"))&amp;"; ")</f>
        <v/>
      </c>
      <c r="V4" s="94" t="str">
        <f>IF(OR($A4="",Gradebook!W10=""),"",IF(Gradebook!W$3="","Assignment 11",Gradebook!W$3)&amp;" "&amp;IF(ISNUMBER(Gradebook!W10),TEXT(Gradebook!W10/(Gradebook!W$6+100*(Gradebook!W$6="")),"0%"),IF(Gradebook!W10="M","missing","exempt"))&amp;"; ")</f>
        <v/>
      </c>
      <c r="W4" s="94" t="str">
        <f>IF(OR($A4="",Gradebook!X10=""),"",IF(Gradebook!X$3="","Assignment 12",Gradebook!X$3)&amp;" "&amp;IF(ISNUMBER(Gradebook!X10),TEXT(Gradebook!X10/(Gradebook!X$6+100*(Gradebook!X$6="")),"0%"),IF(Gradebook!X10="M","missing","exempt"))&amp;"; ")</f>
        <v/>
      </c>
      <c r="X4" s="94" t="str">
        <f>IF(OR($A4="",Gradebook!Y10=""),"",IF(Gradebook!Y$3="","Assignment 13",Gradebook!Y$3)&amp;" "&amp;IF(ISNUMBER(Gradebook!Y10),TEXT(Gradebook!Y10/(Gradebook!Y$6+100*(Gradebook!Y$6="")),"0%"),IF(Gradebook!Y10="M","missing","exempt"))&amp;"; ")</f>
        <v/>
      </c>
      <c r="Y4" s="94" t="str">
        <f>IF(OR($A4="",Gradebook!Z10=""),"",IF(Gradebook!Z$3="","Assignment 14",Gradebook!Z$3)&amp;" "&amp;IF(ISNUMBER(Gradebook!Z10),TEXT(Gradebook!Z10/(Gradebook!Z$6+100*(Gradebook!Z$6="")),"0%"),IF(Gradebook!Z10="M","missing","exempt"))&amp;"; ")</f>
        <v/>
      </c>
      <c r="Z4" s="94" t="str">
        <f>IF(OR($A4="",Gradebook!AA10=""),"",IF(Gradebook!AA$3="","Assignment 15",Gradebook!AA$3)&amp;" "&amp;IF(ISNUMBER(Gradebook!AA10),TEXT(Gradebook!AA10/(Gradebook!AA$6+100*(Gradebook!AA$6="")),"0%"),IF(Gradebook!AA10="M","missing","exempt"))&amp;"; ")</f>
        <v/>
      </c>
      <c r="AA4" s="94" t="str">
        <f>IF(OR($A4="",Gradebook!AB10=""),"",IF(Gradebook!AB$3="","Assignment 16",Gradebook!AB$3)&amp;" "&amp;IF(ISNUMBER(Gradebook!AB10),TEXT(Gradebook!AB10/(Gradebook!AB$6+100*(Gradebook!AB$6="")),"0%"),IF(Gradebook!AB10="M","missing","exempt"))&amp;"; ")</f>
        <v/>
      </c>
      <c r="AB4" s="94" t="str">
        <f>IF(OR($A4="",Gradebook!AC10=""),"",IF(Gradebook!AC$3="","Assignment 17",Gradebook!AC$3)&amp;" "&amp;IF(ISNUMBER(Gradebook!AC10),TEXT(Gradebook!AC10/(Gradebook!AC$6+100*(Gradebook!AC$6="")),"0%"),IF(Gradebook!AC10="M","missing","exempt"))&amp;"; ")</f>
        <v/>
      </c>
      <c r="AC4" s="94" t="str">
        <f>IF(OR($A4="",Gradebook!AD10=""),"",IF(Gradebook!AD$3="","Assignment 18",Gradebook!AD$3)&amp;" "&amp;IF(ISNUMBER(Gradebook!AD10),TEXT(Gradebook!AD10/(Gradebook!AD$6+100*(Gradebook!AD$6="")),"0%"),IF(Gradebook!AD10="M","missing","exempt"))&amp;"; ")</f>
        <v/>
      </c>
      <c r="AD4" s="94" t="str">
        <f>IF(OR($A4="",Gradebook!AE10=""),"",IF(Gradebook!AE$3="","Assignment 19",Gradebook!AE$3)&amp;" "&amp;IF(ISNUMBER(Gradebook!AE10),TEXT(Gradebook!AE10/(Gradebook!AE$6+100*(Gradebook!AE$6="")),"0%"),IF(Gradebook!AE10="M","missing","exempt"))&amp;"; ")</f>
        <v/>
      </c>
      <c r="AE4" s="94" t="str">
        <f>IF(OR($A4="",Gradebook!AF10=""),"",IF(Gradebook!AF$3="","Assignment 20",Gradebook!AF$3)&amp;" "&amp;IF(ISNUMBER(Gradebook!AF10),TEXT(Gradebook!AF10/(Gradebook!AF$6+100*(Gradebook!AF$6="")),"0%"),IF(Gradebook!AF10="M","missing","exempt"))&amp;"; ")</f>
        <v/>
      </c>
      <c r="AF4" s="94" t="str">
        <f>IF(OR($A4="",Gradebook!AG10=""),"",IF(Gradebook!AG$3="","Assignment 21",Gradebook!AG$3)&amp;" "&amp;IF(ISNUMBER(Gradebook!AG10),TEXT(Gradebook!AG10/(Gradebook!AG$6+100*(Gradebook!AG$6="")),"0%"),IF(Gradebook!AG10="M","missing","exempt"))&amp;"; ")</f>
        <v/>
      </c>
      <c r="AG4" s="94" t="str">
        <f>IF(OR($A4="",Gradebook!AH10=""),"",IF(Gradebook!AH$3="","Assignment 22",Gradebook!AH$3)&amp;" "&amp;IF(ISNUMBER(Gradebook!AH10),TEXT(Gradebook!AH10/(Gradebook!AH$6+100*(Gradebook!AH$6="")),"0%"),IF(Gradebook!AH10="M","missing","exempt"))&amp;"; ")</f>
        <v/>
      </c>
      <c r="AH4" s="94" t="str">
        <f>IF(OR($A4="",Gradebook!AI10=""),"",IF(Gradebook!AI$3="","Assignment 23",Gradebook!AI$3)&amp;" "&amp;IF(ISNUMBER(Gradebook!AI10),TEXT(Gradebook!AI10/(Gradebook!AI$6+100*(Gradebook!AI$6="")),"0%"),IF(Gradebook!AI10="M","missing","exempt"))&amp;"; ")</f>
        <v/>
      </c>
      <c r="AI4" s="94" t="str">
        <f>IF(OR($A4="",Gradebook!AJ10=""),"",IF(Gradebook!AJ$3="","Assignment 24",Gradebook!AJ$3)&amp;" "&amp;IF(ISNUMBER(Gradebook!AJ10),TEXT(Gradebook!AJ10/(Gradebook!AJ$6+100*(Gradebook!AJ$6="")),"0%"),IF(Gradebook!AJ10="M","missing","exempt"))&amp;"; ")</f>
        <v/>
      </c>
      <c r="AJ4" s="94" t="str">
        <f>IF(OR($A4="",Gradebook!AK10=""),"",IF(Gradebook!AK$3="","Assignment 25",Gradebook!AK$3)&amp;" "&amp;IF(ISNUMBER(Gradebook!AK10),TEXT(Gradebook!AK10/(Gradebook!AK$6+100*(Gradebook!AK$6="")),"0%"),IF(Gradebook!AK10="M","missing","exempt"))&amp;"; ")</f>
        <v/>
      </c>
      <c r="AK4" s="94" t="str">
        <f>IF(OR($A4="",Gradebook!AL10=""),"",IF(Gradebook!AL$3="","Assignment 26",Gradebook!AL$3)&amp;" "&amp;IF(ISNUMBER(Gradebook!AL10),TEXT(Gradebook!AL10/(Gradebook!AL$6+100*(Gradebook!AL$6="")),"0%"),IF(Gradebook!AL10="M","missing","exempt"))&amp;"; ")</f>
        <v/>
      </c>
      <c r="AL4" s="94" t="str">
        <f>IF(OR($A4="",Gradebook!AM10=""),"",IF(Gradebook!AM$3="","Assignment 27",Gradebook!AM$3)&amp;" "&amp;IF(ISNUMBER(Gradebook!AM10),TEXT(Gradebook!AM10/(Gradebook!AM$6+100*(Gradebook!AM$6="")),"0%"),IF(Gradebook!AM10="M","missing","exempt"))&amp;"; ")</f>
        <v/>
      </c>
      <c r="AM4" s="94" t="str">
        <f>IF(OR($A4="",Gradebook!AN10=""),"",IF(Gradebook!AN$3="","Assignment 28",Gradebook!AN$3)&amp;" "&amp;IF(ISNUMBER(Gradebook!AN10),TEXT(Gradebook!AN10/(Gradebook!AN$6+100*(Gradebook!AN$6="")),"0%"),IF(Gradebook!AN10="M","missing","exempt"))&amp;"; ")</f>
        <v/>
      </c>
      <c r="AN4" s="94" t="str">
        <f>IF(OR($A4="",Gradebook!AO10=""),"",IF(Gradebook!AO$3="","Assignment 29",Gradebook!AO$3)&amp;" "&amp;IF(ISNUMBER(Gradebook!AO10),TEXT(Gradebook!AO10/(Gradebook!AO$6+100*(Gradebook!AO$6="")),"0%"),IF(Gradebook!AO10="M","missing","exempt"))&amp;"; ")</f>
        <v/>
      </c>
      <c r="AO4" s="94" t="str">
        <f>IF(OR($A4="",Gradebook!AP10=""),"",IF(Gradebook!AP$3="","Assignment 30",Gradebook!AP$3)&amp;" "&amp;IF(ISNUMBER(Gradebook!AP10),TEXT(Gradebook!AP10/(Gradebook!AP$6+100*(Gradebook!AP$6="")),"0%"),IF(Gradebook!AP10="M","missing","exempt"))&amp;"; ")</f>
        <v/>
      </c>
      <c r="AP4" s="94" t="str">
        <f>IF(OR($A4="",Gradebook!AQ10=""),"",IF(Gradebook!AQ$3="","Assignment 31",Gradebook!AQ$3)&amp;" "&amp;IF(ISNUMBER(Gradebook!AQ10),TEXT(Gradebook!AQ10/(Gradebook!AQ$6+100*(Gradebook!AQ$6="")),"0%"),IF(Gradebook!AQ10="M","missing","exempt"))&amp;"; ")</f>
        <v/>
      </c>
      <c r="AQ4" s="94" t="str">
        <f>IF(OR($A4="",Gradebook!AR10=""),"",IF(Gradebook!AR$3="","Assignment 32",Gradebook!AR$3)&amp;" "&amp;IF(ISNUMBER(Gradebook!AR10),TEXT(Gradebook!AR10/(Gradebook!AR$6+100*(Gradebook!AR$6="")),"0%"),IF(Gradebook!AR10="M","missing","exempt"))&amp;"; ")</f>
        <v/>
      </c>
      <c r="AR4" s="94" t="str">
        <f>IF(OR($A4="",Gradebook!AS10=""),"",IF(Gradebook!AS$3="","Assignment 33",Gradebook!AS$3)&amp;" "&amp;IF(ISNUMBER(Gradebook!AS10),TEXT(Gradebook!AS10/(Gradebook!AS$6+100*(Gradebook!AS$6="")),"0%"),IF(Gradebook!AS10="M","missing","exempt"))&amp;"; ")</f>
        <v/>
      </c>
      <c r="AS4" s="94" t="str">
        <f>IF(OR($A4="",Gradebook!AT10=""),"",IF(Gradebook!AT$3="","Assignment 34",Gradebook!AT$3)&amp;" "&amp;IF(ISNUMBER(Gradebook!AT10),TEXT(Gradebook!AT10/(Gradebook!AT$6+100*(Gradebook!AT$6="")),"0%"),IF(Gradebook!AT10="M","missing","exempt"))&amp;"; ")</f>
        <v/>
      </c>
      <c r="AT4" s="94" t="str">
        <f>IF(OR($A4="",Gradebook!AU10=""),"",IF(Gradebook!AU$3="","Assignment 35",Gradebook!AU$3)&amp;" "&amp;IF(ISNUMBER(Gradebook!AU10),TEXT(Gradebook!AU10/(Gradebook!AU$6+100*(Gradebook!AU$6="")),"0%"),IF(Gradebook!AU10="M","missing","exempt"))&amp;"; ")</f>
        <v/>
      </c>
      <c r="AU4" s="94" t="str">
        <f>IF(OR($A4="",Gradebook!AV10=""),"",IF(Gradebook!AV$3="","Assignment 36",Gradebook!AV$3)&amp;" "&amp;IF(ISNUMBER(Gradebook!AV10),TEXT(Gradebook!AV10/(Gradebook!AV$6+100*(Gradebook!AV$6="")),"0%"),IF(Gradebook!AV10="M","missing","exempt"))&amp;"; ")</f>
        <v/>
      </c>
      <c r="AV4" s="94" t="str">
        <f>IF(OR($A4="",Gradebook!AW10=""),"",IF(Gradebook!AW$3="","Assignment 37",Gradebook!AW$3)&amp;" "&amp;IF(ISNUMBER(Gradebook!AW10),TEXT(Gradebook!AW10/(Gradebook!AW$6+100*(Gradebook!AW$6="")),"0%"),IF(Gradebook!AW10="M","missing","exempt"))&amp;"; ")</f>
        <v/>
      </c>
      <c r="AW4" s="94" t="str">
        <f>IF(OR($A4="",Gradebook!AX10=""),"",IF(Gradebook!AX$3="","Assignment 38",Gradebook!AX$3)&amp;" "&amp;IF(ISNUMBER(Gradebook!AX10),TEXT(Gradebook!AX10/(Gradebook!AX$6+100*(Gradebook!AX$6="")),"0%"),IF(Gradebook!AX10="M","missing","exempt"))&amp;"; ")</f>
        <v/>
      </c>
      <c r="AX4" s="94" t="str">
        <f>IF(OR($A4="",Gradebook!AY10=""),"",IF(Gradebook!AY$3="","Assignment 39",Gradebook!AY$3)&amp;" "&amp;IF(ISNUMBER(Gradebook!AY10),TEXT(Gradebook!AY10/(Gradebook!AY$6+100*(Gradebook!AY$6="")),"0%"),IF(Gradebook!AY10="M","missing","exempt"))&amp;"; ")</f>
        <v/>
      </c>
      <c r="AY4" s="94" t="str">
        <f>IF(OR($A4="",Gradebook!AZ10=""),"",IF(Gradebook!AZ$3="","Assignment 40",Gradebook!AZ$3)&amp;" "&amp;IF(ISNUMBER(Gradebook!AZ10),TEXT(Gradebook!AZ10/(Gradebook!AZ$6+100*(Gradebook!AZ$6="")),"0%"),IF(Gradebook!AZ10="M","missing","exempt"))&amp;"; ")</f>
        <v/>
      </c>
      <c r="AZ4" s="94" t="str">
        <f>IF($A4="","",IF(ISNUMBER(Gradebook!F10),Gradebook!F$3&amp;" "&amp;TEXT(Gradebook!F10,"0%")&amp;"; ","")&amp;IF(ISNUMBER(Gradebook!G10),Gradebook!G$3&amp;" "&amp;TEXT(Gradebook!G10,"0%")&amp;"; ","")&amp;IF(ISNUMBER(Gradebook!H10),Gradebook!H$3&amp;" "&amp;TEXT(Gradebook!H10,"0%")&amp;"; ","")&amp;IF(ISNUMBER(Gradebook!I10),Gradebook!I$3&amp;" "&amp;TEXT(Gradebook!I10,"0%")&amp;"; ","")&amp;IF(ISNUMBER(Gradebook!J10),Gradebook!J$3&amp;" "&amp;TEXT(Gradebook!J10,"0%")&amp;"; ","")&amp;IF(ISNUMBER(Gradebook!K10),Gradebook!K$3&amp;" "&amp;TEXT(Gradebook!K10,"0%")&amp;"; ",""))</f>
        <v xml:space="preserve">Tests 46%; Quizzes 48%; Assignments 57%; Labs and projects 30%; </v>
      </c>
      <c r="BA4" s="94" t="str">
        <f t="shared" ref="BA4:BA43" si="3">IF($A4="","",L4&amp;M4&amp;N4&amp;O4&amp;P4&amp;Q4&amp;R4&amp;S4&amp;T4&amp;U4&amp;V4&amp;W4&amp;X4&amp;Y4&amp;Z4&amp;AA4&amp;AB4&amp;AC4&amp;AD4&amp;AE4&amp;AF4&amp;AG4&amp;AH4&amp;AI4&amp;AJ4&amp;AK4&amp;AL4&amp;AM4&amp;AN4&amp;AO4&amp;AP4&amp;AQ4&amp;AR4&amp;AS4&amp;AT4&amp;AU4&amp;AV4&amp;AW4&amp;AX4&amp;AY4)</f>
        <v xml:space="preserve">Cells Quiz 45%; Microscope Lab 60%; Unit 1 Test: Tissues and Organs 46%; Body Systems Infographic 60%; Chemistry Quiz 50%; Reaction Types Lab missing; Climate Change Report 55%; Unit 2 Test: Chemistry 45%; </v>
      </c>
      <c r="BB4" s="94" t="str">
        <f>IF(NOT(ISNUMBER($K4)),"",IF(INDEX('Learning Skills'!$C$7:$C$46,$K4)="","","Responsibility "&amp;INDEX('Learning Skills'!$C$7:$C$46,$K4)&amp;"; ")&amp;IF(INDEX('Learning Skills'!$D$7:$D$46,$K4)="","","Organization "&amp;INDEX('Learning Skills'!$D$7:$D$46,$K4)&amp;"; ")&amp;IF(INDEX('Learning Skills'!$E$7:$E$46,$K4)="","","Independent Work "&amp;INDEX('Learning Skills'!$E$7:$E$46,$K4)&amp;"; ")&amp;IF(INDEX('Learning Skills'!$F$7:$F$46,$K4)="","","Collaboration "&amp;INDEX('Learning Skills'!$F$7:$F$46,$K4)&amp;"; ")&amp;IF(INDEX('Learning Skills'!$G$7:$G$46,$K4)="","","Initiative "&amp;INDEX('Learning Skills'!$G$7:$G$46,$K4)&amp;"; ")&amp;IF(INDEX('Learning Skills'!$H$7:$H$46,$K4)="","","Self-Regulation "&amp;INDEX('Learning Skills'!$H$7:$H$46,$K4)&amp;"; "))</f>
        <v xml:space="preserve">Responsibility S; Organization N; Independent Work S; Collaboration G; Initiative S; Self-Regulation S; </v>
      </c>
    </row>
    <row r="5" spans="1:54" ht="62" customHeight="1" x14ac:dyDescent="0.45">
      <c r="A5" s="95" t="str">
        <f>IF(Gradebook!$B11="","",Gradebook!$A11)</f>
        <v>S02</v>
      </c>
      <c r="B5" s="95" t="str">
        <f>IF($A5="","",Gradebook!$C11&amp;"")</f>
        <v>he/him</v>
      </c>
      <c r="C5" s="96">
        <f>IF($A5="","",Gradebook!$D11)</f>
        <v>0.73317460317460315</v>
      </c>
      <c r="D5" s="95" t="str">
        <f>IF($A5="","",Gradebook!$E11&amp;"")</f>
        <v>Level 3</v>
      </c>
      <c r="E5" s="95" t="str">
        <f t="shared" si="0"/>
        <v>Tests 74%; Quizzes 73%; Assignments 73%; Labs and projects 74%</v>
      </c>
      <c r="F5" s="95" t="str">
        <f t="shared" si="1"/>
        <v>Cells Quiz 75%; Microscope Lab 76%; Unit 1 Test: Tissues and Organs 74%; Body Systems Infographic 73%; Chemistry Quiz 70%; Reaction Types Lab 72%; Climate Change Report 73%; Unit 2 Test: Chemistry 73%</v>
      </c>
      <c r="G5" s="95" t="str">
        <f>IF($A5="","",Gradebook!$L11&amp;"")</f>
        <v>Careful in labs, clear observations. Test answers are right but short: rarely explains why. Climate report was his strongest writing so far.</v>
      </c>
      <c r="H5" s="95" t="str">
        <f t="shared" si="2"/>
        <v>Responsibility G; Organization G; Independent Work G; Collaboration G; Initiative S; Self-Regulation G</v>
      </c>
      <c r="I5" s="95" t="str">
        <f>IF(NOT(ISNUMBER($K5)),"",INDEX('Learning Skills'!$I$7:$I$46,$K5)&amp;"")</f>
        <v>Reliable and on time. Rarely volunteers ideas in discussion. Nov 6: helped his group finish the lab setup.</v>
      </c>
      <c r="K5" s="94">
        <f>IF($A5="","",IFERROR(MATCH($A5,'Learning Skills'!$A$7:$A$46,0),""))</f>
        <v>2</v>
      </c>
      <c r="L5" s="94" t="str">
        <f>IF(OR($A5="",Gradebook!M11=""),"",IF(Gradebook!M$3="","Assignment 1",Gradebook!M$3)&amp;" "&amp;IF(ISNUMBER(Gradebook!M11),TEXT(Gradebook!M11/(Gradebook!M$6+100*(Gradebook!M$6="")),"0%"),IF(Gradebook!M11="M","missing","exempt"))&amp;"; ")</f>
        <v xml:space="preserve">Cells Quiz 75%; </v>
      </c>
      <c r="M5" s="94" t="str">
        <f>IF(OR($A5="",Gradebook!N11=""),"",IF(Gradebook!N$3="","Assignment 2",Gradebook!N$3)&amp;" "&amp;IF(ISNUMBER(Gradebook!N11),TEXT(Gradebook!N11/(Gradebook!N$6+100*(Gradebook!N$6="")),"0%"),IF(Gradebook!N11="M","missing","exempt"))&amp;"; ")</f>
        <v xml:space="preserve">Microscope Lab 76%; </v>
      </c>
      <c r="N5" s="94" t="str">
        <f>IF(OR($A5="",Gradebook!O11=""),"",IF(Gradebook!O$3="","Assignment 3",Gradebook!O$3)&amp;" "&amp;IF(ISNUMBER(Gradebook!O11),TEXT(Gradebook!O11/(Gradebook!O$6+100*(Gradebook!O$6="")),"0%"),IF(Gradebook!O11="M","missing","exempt"))&amp;"; ")</f>
        <v xml:space="preserve">Unit 1 Test: Tissues and Organs 74%; </v>
      </c>
      <c r="O5" s="94" t="str">
        <f>IF(OR($A5="",Gradebook!P11=""),"",IF(Gradebook!P$3="","Assignment 4",Gradebook!P$3)&amp;" "&amp;IF(ISNUMBER(Gradebook!P11),TEXT(Gradebook!P11/(Gradebook!P$6+100*(Gradebook!P$6="")),"0%"),IF(Gradebook!P11="M","missing","exempt"))&amp;"; ")</f>
        <v xml:space="preserve">Body Systems Infographic 73%; </v>
      </c>
      <c r="P5" s="94" t="str">
        <f>IF(OR($A5="",Gradebook!Q11=""),"",IF(Gradebook!Q$3="","Assignment 5",Gradebook!Q$3)&amp;" "&amp;IF(ISNUMBER(Gradebook!Q11),TEXT(Gradebook!Q11/(Gradebook!Q$6+100*(Gradebook!Q$6="")),"0%"),IF(Gradebook!Q11="M","missing","exempt"))&amp;"; ")</f>
        <v xml:space="preserve">Chemistry Quiz 70%; </v>
      </c>
      <c r="Q5" s="94" t="str">
        <f>IF(OR($A5="",Gradebook!R11=""),"",IF(Gradebook!R$3="","Assignment 6",Gradebook!R$3)&amp;" "&amp;IF(ISNUMBER(Gradebook!R11),TEXT(Gradebook!R11/(Gradebook!R$6+100*(Gradebook!R$6="")),"0%"),IF(Gradebook!R11="M","missing","exempt"))&amp;"; ")</f>
        <v xml:space="preserve">Reaction Types Lab 72%; </v>
      </c>
      <c r="R5" s="94" t="str">
        <f>IF(OR($A5="",Gradebook!S11=""),"",IF(Gradebook!S$3="","Assignment 7",Gradebook!S$3)&amp;" "&amp;IF(ISNUMBER(Gradebook!S11),TEXT(Gradebook!S11/(Gradebook!S$6+100*(Gradebook!S$6="")),"0%"),IF(Gradebook!S11="M","missing","exempt"))&amp;"; ")</f>
        <v xml:space="preserve">Climate Change Report 73%; </v>
      </c>
      <c r="S5" s="94" t="str">
        <f>IF(OR($A5="",Gradebook!T11=""),"",IF(Gradebook!T$3="","Assignment 8",Gradebook!T$3)&amp;" "&amp;IF(ISNUMBER(Gradebook!T11),TEXT(Gradebook!T11/(Gradebook!T$6+100*(Gradebook!T$6="")),"0%"),IF(Gradebook!T11="M","missing","exempt"))&amp;"; ")</f>
        <v xml:space="preserve">Unit 2 Test: Chemistry 73%; </v>
      </c>
      <c r="T5" s="94" t="str">
        <f>IF(OR($A5="",Gradebook!U11=""),"",IF(Gradebook!U$3="","Assignment 9",Gradebook!U$3)&amp;" "&amp;IF(ISNUMBER(Gradebook!U11),TEXT(Gradebook!U11/(Gradebook!U$6+100*(Gradebook!U$6="")),"0%"),IF(Gradebook!U11="M","missing","exempt"))&amp;"; ")</f>
        <v/>
      </c>
      <c r="U5" s="94" t="str">
        <f>IF(OR($A5="",Gradebook!V11=""),"",IF(Gradebook!V$3="","Assignment 10",Gradebook!V$3)&amp;" "&amp;IF(ISNUMBER(Gradebook!V11),TEXT(Gradebook!V11/(Gradebook!V$6+100*(Gradebook!V$6="")),"0%"),IF(Gradebook!V11="M","missing","exempt"))&amp;"; ")</f>
        <v/>
      </c>
      <c r="V5" s="94" t="str">
        <f>IF(OR($A5="",Gradebook!W11=""),"",IF(Gradebook!W$3="","Assignment 11",Gradebook!W$3)&amp;" "&amp;IF(ISNUMBER(Gradebook!W11),TEXT(Gradebook!W11/(Gradebook!W$6+100*(Gradebook!W$6="")),"0%"),IF(Gradebook!W11="M","missing","exempt"))&amp;"; ")</f>
        <v/>
      </c>
      <c r="W5" s="94" t="str">
        <f>IF(OR($A5="",Gradebook!X11=""),"",IF(Gradebook!X$3="","Assignment 12",Gradebook!X$3)&amp;" "&amp;IF(ISNUMBER(Gradebook!X11),TEXT(Gradebook!X11/(Gradebook!X$6+100*(Gradebook!X$6="")),"0%"),IF(Gradebook!X11="M","missing","exempt"))&amp;"; ")</f>
        <v/>
      </c>
      <c r="X5" s="94" t="str">
        <f>IF(OR($A5="",Gradebook!Y11=""),"",IF(Gradebook!Y$3="","Assignment 13",Gradebook!Y$3)&amp;" "&amp;IF(ISNUMBER(Gradebook!Y11),TEXT(Gradebook!Y11/(Gradebook!Y$6+100*(Gradebook!Y$6="")),"0%"),IF(Gradebook!Y11="M","missing","exempt"))&amp;"; ")</f>
        <v/>
      </c>
      <c r="Y5" s="94" t="str">
        <f>IF(OR($A5="",Gradebook!Z11=""),"",IF(Gradebook!Z$3="","Assignment 14",Gradebook!Z$3)&amp;" "&amp;IF(ISNUMBER(Gradebook!Z11),TEXT(Gradebook!Z11/(Gradebook!Z$6+100*(Gradebook!Z$6="")),"0%"),IF(Gradebook!Z11="M","missing","exempt"))&amp;"; ")</f>
        <v/>
      </c>
      <c r="Z5" s="94" t="str">
        <f>IF(OR($A5="",Gradebook!AA11=""),"",IF(Gradebook!AA$3="","Assignment 15",Gradebook!AA$3)&amp;" "&amp;IF(ISNUMBER(Gradebook!AA11),TEXT(Gradebook!AA11/(Gradebook!AA$6+100*(Gradebook!AA$6="")),"0%"),IF(Gradebook!AA11="M","missing","exempt"))&amp;"; ")</f>
        <v/>
      </c>
      <c r="AA5" s="94" t="str">
        <f>IF(OR($A5="",Gradebook!AB11=""),"",IF(Gradebook!AB$3="","Assignment 16",Gradebook!AB$3)&amp;" "&amp;IF(ISNUMBER(Gradebook!AB11),TEXT(Gradebook!AB11/(Gradebook!AB$6+100*(Gradebook!AB$6="")),"0%"),IF(Gradebook!AB11="M","missing","exempt"))&amp;"; ")</f>
        <v/>
      </c>
      <c r="AB5" s="94" t="str">
        <f>IF(OR($A5="",Gradebook!AC11=""),"",IF(Gradebook!AC$3="","Assignment 17",Gradebook!AC$3)&amp;" "&amp;IF(ISNUMBER(Gradebook!AC11),TEXT(Gradebook!AC11/(Gradebook!AC$6+100*(Gradebook!AC$6="")),"0%"),IF(Gradebook!AC11="M","missing","exempt"))&amp;"; ")</f>
        <v/>
      </c>
      <c r="AC5" s="94" t="str">
        <f>IF(OR($A5="",Gradebook!AD11=""),"",IF(Gradebook!AD$3="","Assignment 18",Gradebook!AD$3)&amp;" "&amp;IF(ISNUMBER(Gradebook!AD11),TEXT(Gradebook!AD11/(Gradebook!AD$6+100*(Gradebook!AD$6="")),"0%"),IF(Gradebook!AD11="M","missing","exempt"))&amp;"; ")</f>
        <v/>
      </c>
      <c r="AD5" s="94" t="str">
        <f>IF(OR($A5="",Gradebook!AE11=""),"",IF(Gradebook!AE$3="","Assignment 19",Gradebook!AE$3)&amp;" "&amp;IF(ISNUMBER(Gradebook!AE11),TEXT(Gradebook!AE11/(Gradebook!AE$6+100*(Gradebook!AE$6="")),"0%"),IF(Gradebook!AE11="M","missing","exempt"))&amp;"; ")</f>
        <v/>
      </c>
      <c r="AE5" s="94" t="str">
        <f>IF(OR($A5="",Gradebook!AF11=""),"",IF(Gradebook!AF$3="","Assignment 20",Gradebook!AF$3)&amp;" "&amp;IF(ISNUMBER(Gradebook!AF11),TEXT(Gradebook!AF11/(Gradebook!AF$6+100*(Gradebook!AF$6="")),"0%"),IF(Gradebook!AF11="M","missing","exempt"))&amp;"; ")</f>
        <v/>
      </c>
      <c r="AF5" s="94" t="str">
        <f>IF(OR($A5="",Gradebook!AG11=""),"",IF(Gradebook!AG$3="","Assignment 21",Gradebook!AG$3)&amp;" "&amp;IF(ISNUMBER(Gradebook!AG11),TEXT(Gradebook!AG11/(Gradebook!AG$6+100*(Gradebook!AG$6="")),"0%"),IF(Gradebook!AG11="M","missing","exempt"))&amp;"; ")</f>
        <v/>
      </c>
      <c r="AG5" s="94" t="str">
        <f>IF(OR($A5="",Gradebook!AH11=""),"",IF(Gradebook!AH$3="","Assignment 22",Gradebook!AH$3)&amp;" "&amp;IF(ISNUMBER(Gradebook!AH11),TEXT(Gradebook!AH11/(Gradebook!AH$6+100*(Gradebook!AH$6="")),"0%"),IF(Gradebook!AH11="M","missing","exempt"))&amp;"; ")</f>
        <v/>
      </c>
      <c r="AH5" s="94" t="str">
        <f>IF(OR($A5="",Gradebook!AI11=""),"",IF(Gradebook!AI$3="","Assignment 23",Gradebook!AI$3)&amp;" "&amp;IF(ISNUMBER(Gradebook!AI11),TEXT(Gradebook!AI11/(Gradebook!AI$6+100*(Gradebook!AI$6="")),"0%"),IF(Gradebook!AI11="M","missing","exempt"))&amp;"; ")</f>
        <v/>
      </c>
      <c r="AI5" s="94" t="str">
        <f>IF(OR($A5="",Gradebook!AJ11=""),"",IF(Gradebook!AJ$3="","Assignment 24",Gradebook!AJ$3)&amp;" "&amp;IF(ISNUMBER(Gradebook!AJ11),TEXT(Gradebook!AJ11/(Gradebook!AJ$6+100*(Gradebook!AJ$6="")),"0%"),IF(Gradebook!AJ11="M","missing","exempt"))&amp;"; ")</f>
        <v/>
      </c>
      <c r="AJ5" s="94" t="str">
        <f>IF(OR($A5="",Gradebook!AK11=""),"",IF(Gradebook!AK$3="","Assignment 25",Gradebook!AK$3)&amp;" "&amp;IF(ISNUMBER(Gradebook!AK11),TEXT(Gradebook!AK11/(Gradebook!AK$6+100*(Gradebook!AK$6="")),"0%"),IF(Gradebook!AK11="M","missing","exempt"))&amp;"; ")</f>
        <v/>
      </c>
      <c r="AK5" s="94" t="str">
        <f>IF(OR($A5="",Gradebook!AL11=""),"",IF(Gradebook!AL$3="","Assignment 26",Gradebook!AL$3)&amp;" "&amp;IF(ISNUMBER(Gradebook!AL11),TEXT(Gradebook!AL11/(Gradebook!AL$6+100*(Gradebook!AL$6="")),"0%"),IF(Gradebook!AL11="M","missing","exempt"))&amp;"; ")</f>
        <v/>
      </c>
      <c r="AL5" s="94" t="str">
        <f>IF(OR($A5="",Gradebook!AM11=""),"",IF(Gradebook!AM$3="","Assignment 27",Gradebook!AM$3)&amp;" "&amp;IF(ISNUMBER(Gradebook!AM11),TEXT(Gradebook!AM11/(Gradebook!AM$6+100*(Gradebook!AM$6="")),"0%"),IF(Gradebook!AM11="M","missing","exempt"))&amp;"; ")</f>
        <v/>
      </c>
      <c r="AM5" s="94" t="str">
        <f>IF(OR($A5="",Gradebook!AN11=""),"",IF(Gradebook!AN$3="","Assignment 28",Gradebook!AN$3)&amp;" "&amp;IF(ISNUMBER(Gradebook!AN11),TEXT(Gradebook!AN11/(Gradebook!AN$6+100*(Gradebook!AN$6="")),"0%"),IF(Gradebook!AN11="M","missing","exempt"))&amp;"; ")</f>
        <v/>
      </c>
      <c r="AN5" s="94" t="str">
        <f>IF(OR($A5="",Gradebook!AO11=""),"",IF(Gradebook!AO$3="","Assignment 29",Gradebook!AO$3)&amp;" "&amp;IF(ISNUMBER(Gradebook!AO11),TEXT(Gradebook!AO11/(Gradebook!AO$6+100*(Gradebook!AO$6="")),"0%"),IF(Gradebook!AO11="M","missing","exempt"))&amp;"; ")</f>
        <v/>
      </c>
      <c r="AO5" s="94" t="str">
        <f>IF(OR($A5="",Gradebook!AP11=""),"",IF(Gradebook!AP$3="","Assignment 30",Gradebook!AP$3)&amp;" "&amp;IF(ISNUMBER(Gradebook!AP11),TEXT(Gradebook!AP11/(Gradebook!AP$6+100*(Gradebook!AP$6="")),"0%"),IF(Gradebook!AP11="M","missing","exempt"))&amp;"; ")</f>
        <v/>
      </c>
      <c r="AP5" s="94" t="str">
        <f>IF(OR($A5="",Gradebook!AQ11=""),"",IF(Gradebook!AQ$3="","Assignment 31",Gradebook!AQ$3)&amp;" "&amp;IF(ISNUMBER(Gradebook!AQ11),TEXT(Gradebook!AQ11/(Gradebook!AQ$6+100*(Gradebook!AQ$6="")),"0%"),IF(Gradebook!AQ11="M","missing","exempt"))&amp;"; ")</f>
        <v/>
      </c>
      <c r="AQ5" s="94" t="str">
        <f>IF(OR($A5="",Gradebook!AR11=""),"",IF(Gradebook!AR$3="","Assignment 32",Gradebook!AR$3)&amp;" "&amp;IF(ISNUMBER(Gradebook!AR11),TEXT(Gradebook!AR11/(Gradebook!AR$6+100*(Gradebook!AR$6="")),"0%"),IF(Gradebook!AR11="M","missing","exempt"))&amp;"; ")</f>
        <v/>
      </c>
      <c r="AR5" s="94" t="str">
        <f>IF(OR($A5="",Gradebook!AS11=""),"",IF(Gradebook!AS$3="","Assignment 33",Gradebook!AS$3)&amp;" "&amp;IF(ISNUMBER(Gradebook!AS11),TEXT(Gradebook!AS11/(Gradebook!AS$6+100*(Gradebook!AS$6="")),"0%"),IF(Gradebook!AS11="M","missing","exempt"))&amp;"; ")</f>
        <v/>
      </c>
      <c r="AS5" s="94" t="str">
        <f>IF(OR($A5="",Gradebook!AT11=""),"",IF(Gradebook!AT$3="","Assignment 34",Gradebook!AT$3)&amp;" "&amp;IF(ISNUMBER(Gradebook!AT11),TEXT(Gradebook!AT11/(Gradebook!AT$6+100*(Gradebook!AT$6="")),"0%"),IF(Gradebook!AT11="M","missing","exempt"))&amp;"; ")</f>
        <v/>
      </c>
      <c r="AT5" s="94" t="str">
        <f>IF(OR($A5="",Gradebook!AU11=""),"",IF(Gradebook!AU$3="","Assignment 35",Gradebook!AU$3)&amp;" "&amp;IF(ISNUMBER(Gradebook!AU11),TEXT(Gradebook!AU11/(Gradebook!AU$6+100*(Gradebook!AU$6="")),"0%"),IF(Gradebook!AU11="M","missing","exempt"))&amp;"; ")</f>
        <v/>
      </c>
      <c r="AU5" s="94" t="str">
        <f>IF(OR($A5="",Gradebook!AV11=""),"",IF(Gradebook!AV$3="","Assignment 36",Gradebook!AV$3)&amp;" "&amp;IF(ISNUMBER(Gradebook!AV11),TEXT(Gradebook!AV11/(Gradebook!AV$6+100*(Gradebook!AV$6="")),"0%"),IF(Gradebook!AV11="M","missing","exempt"))&amp;"; ")</f>
        <v/>
      </c>
      <c r="AV5" s="94" t="str">
        <f>IF(OR($A5="",Gradebook!AW11=""),"",IF(Gradebook!AW$3="","Assignment 37",Gradebook!AW$3)&amp;" "&amp;IF(ISNUMBER(Gradebook!AW11),TEXT(Gradebook!AW11/(Gradebook!AW$6+100*(Gradebook!AW$6="")),"0%"),IF(Gradebook!AW11="M","missing","exempt"))&amp;"; ")</f>
        <v/>
      </c>
      <c r="AW5" s="94" t="str">
        <f>IF(OR($A5="",Gradebook!AX11=""),"",IF(Gradebook!AX$3="","Assignment 38",Gradebook!AX$3)&amp;" "&amp;IF(ISNUMBER(Gradebook!AX11),TEXT(Gradebook!AX11/(Gradebook!AX$6+100*(Gradebook!AX$6="")),"0%"),IF(Gradebook!AX11="M","missing","exempt"))&amp;"; ")</f>
        <v/>
      </c>
      <c r="AX5" s="94" t="str">
        <f>IF(OR($A5="",Gradebook!AY11=""),"",IF(Gradebook!AY$3="","Assignment 39",Gradebook!AY$3)&amp;" "&amp;IF(ISNUMBER(Gradebook!AY11),TEXT(Gradebook!AY11/(Gradebook!AY$6+100*(Gradebook!AY$6="")),"0%"),IF(Gradebook!AY11="M","missing","exempt"))&amp;"; ")</f>
        <v/>
      </c>
      <c r="AY5" s="94" t="str">
        <f>IF(OR($A5="",Gradebook!AZ11=""),"",IF(Gradebook!AZ$3="","Assignment 40",Gradebook!AZ$3)&amp;" "&amp;IF(ISNUMBER(Gradebook!AZ11),TEXT(Gradebook!AZ11/(Gradebook!AZ$6+100*(Gradebook!AZ$6="")),"0%"),IF(Gradebook!AZ11="M","missing","exempt"))&amp;"; ")</f>
        <v/>
      </c>
      <c r="AZ5" s="94" t="str">
        <f>IF($A5="","",IF(ISNUMBER(Gradebook!F11),Gradebook!F$3&amp;" "&amp;TEXT(Gradebook!F11,"0%")&amp;"; ","")&amp;IF(ISNUMBER(Gradebook!G11),Gradebook!G$3&amp;" "&amp;TEXT(Gradebook!G11,"0%")&amp;"; ","")&amp;IF(ISNUMBER(Gradebook!H11),Gradebook!H$3&amp;" "&amp;TEXT(Gradebook!H11,"0%")&amp;"; ","")&amp;IF(ISNUMBER(Gradebook!I11),Gradebook!I$3&amp;" "&amp;TEXT(Gradebook!I11,"0%")&amp;"; ","")&amp;IF(ISNUMBER(Gradebook!J11),Gradebook!J$3&amp;" "&amp;TEXT(Gradebook!J11,"0%")&amp;"; ","")&amp;IF(ISNUMBER(Gradebook!K11),Gradebook!K$3&amp;" "&amp;TEXT(Gradebook!K11,"0%")&amp;"; ",""))</f>
        <v xml:space="preserve">Tests 74%; Quizzes 73%; Assignments 73%; Labs and projects 74%; </v>
      </c>
      <c r="BA5" s="94" t="str">
        <f t="shared" si="3"/>
        <v xml:space="preserve">Cells Quiz 75%; Microscope Lab 76%; Unit 1 Test: Tissues and Organs 74%; Body Systems Infographic 73%; Chemistry Quiz 70%; Reaction Types Lab 72%; Climate Change Report 73%; Unit 2 Test: Chemistry 73%; </v>
      </c>
      <c r="BB5" s="94" t="str">
        <f>IF(NOT(ISNUMBER($K5)),"",IF(INDEX('Learning Skills'!$C$7:$C$46,$K5)="","","Responsibility "&amp;INDEX('Learning Skills'!$C$7:$C$46,$K5)&amp;"; ")&amp;IF(INDEX('Learning Skills'!$D$7:$D$46,$K5)="","","Organization "&amp;INDEX('Learning Skills'!$D$7:$D$46,$K5)&amp;"; ")&amp;IF(INDEX('Learning Skills'!$E$7:$E$46,$K5)="","","Independent Work "&amp;INDEX('Learning Skills'!$E$7:$E$46,$K5)&amp;"; ")&amp;IF(INDEX('Learning Skills'!$F$7:$F$46,$K5)="","","Collaboration "&amp;INDEX('Learning Skills'!$F$7:$F$46,$K5)&amp;"; ")&amp;IF(INDEX('Learning Skills'!$G$7:$G$46,$K5)="","","Initiative "&amp;INDEX('Learning Skills'!$G$7:$G$46,$K5)&amp;"; ")&amp;IF(INDEX('Learning Skills'!$H$7:$H$46,$K5)="","","Self-Regulation "&amp;INDEX('Learning Skills'!$H$7:$H$46,$K5)&amp;"; "))</f>
        <v xml:space="preserve">Responsibility G; Organization G; Independent Work G; Collaboration G; Initiative S; Self-Regulation G; </v>
      </c>
    </row>
    <row r="6" spans="1:54" ht="62" customHeight="1" x14ac:dyDescent="0.45">
      <c r="A6" s="95" t="str">
        <f>IF(Gradebook!$B12="","",Gradebook!$A12)</f>
        <v>S03</v>
      </c>
      <c r="B6" s="95" t="str">
        <f>IF($A6="","",Gradebook!$C12&amp;"")</f>
        <v>she/her</v>
      </c>
      <c r="C6" s="96">
        <f>IF($A6="","",Gradebook!$D12)</f>
        <v>0.92662698412698397</v>
      </c>
      <c r="D6" s="95" t="str">
        <f>IF($A6="","",Gradebook!$E12&amp;"")</f>
        <v>Level 4</v>
      </c>
      <c r="E6" s="95" t="str">
        <f t="shared" si="0"/>
        <v>Tests 92%; Quizzes 93%; Assignments 93%; Labs and projects 94%</v>
      </c>
      <c r="F6" s="95" t="str">
        <f t="shared" si="1"/>
        <v>Cells Quiz 95%; Microscope Lab 92%; Unit 1 Test: Tissues and Organs 92%; Body Systems Infographic 93%; Chemistry Quiz 90%; Reaction Types Lab 96%; Climate Change Report 93%; Unit 2 Test: Chemistry 92%</v>
      </c>
      <c r="G6" s="95" t="str">
        <f>IF($A6="","",Gradebook!$L12&amp;"")</f>
        <v>Explains her reasoning clearly on tests and in class. Infographic was organized and accurate. Asks good questions but doesn't always follow them up.</v>
      </c>
      <c r="H6" s="95" t="str">
        <f t="shared" si="2"/>
        <v>Responsibility E; Organization E; Independent Work E; Collaboration G; Initiative E; Self-Regulation E</v>
      </c>
      <c r="I6" s="95" t="str">
        <f>IF(NOT(ISNUMBER($K6)),"",INDEX('Learning Skills'!$I$7:$I$46,$K6)&amp;"")</f>
        <v>Plans multi-step work with checkpoints. Asks questions past the task. Sometimes takes over in groups.</v>
      </c>
      <c r="K6" s="94">
        <f>IF($A6="","",IFERROR(MATCH($A6,'Learning Skills'!$A$7:$A$46,0),""))</f>
        <v>3</v>
      </c>
      <c r="L6" s="94" t="str">
        <f>IF(OR($A6="",Gradebook!M12=""),"",IF(Gradebook!M$3="","Assignment 1",Gradebook!M$3)&amp;" "&amp;IF(ISNUMBER(Gradebook!M12),TEXT(Gradebook!M12/(Gradebook!M$6+100*(Gradebook!M$6="")),"0%"),IF(Gradebook!M12="M","missing","exempt"))&amp;"; ")</f>
        <v xml:space="preserve">Cells Quiz 95%; </v>
      </c>
      <c r="M6" s="94" t="str">
        <f>IF(OR($A6="",Gradebook!N12=""),"",IF(Gradebook!N$3="","Assignment 2",Gradebook!N$3)&amp;" "&amp;IF(ISNUMBER(Gradebook!N12),TEXT(Gradebook!N12/(Gradebook!N$6+100*(Gradebook!N$6="")),"0%"),IF(Gradebook!N12="M","missing","exempt"))&amp;"; ")</f>
        <v xml:space="preserve">Microscope Lab 92%; </v>
      </c>
      <c r="N6" s="94" t="str">
        <f>IF(OR($A6="",Gradebook!O12=""),"",IF(Gradebook!O$3="","Assignment 3",Gradebook!O$3)&amp;" "&amp;IF(ISNUMBER(Gradebook!O12),TEXT(Gradebook!O12/(Gradebook!O$6+100*(Gradebook!O$6="")),"0%"),IF(Gradebook!O12="M","missing","exempt"))&amp;"; ")</f>
        <v xml:space="preserve">Unit 1 Test: Tissues and Organs 92%; </v>
      </c>
      <c r="O6" s="94" t="str">
        <f>IF(OR($A6="",Gradebook!P12=""),"",IF(Gradebook!P$3="","Assignment 4",Gradebook!P$3)&amp;" "&amp;IF(ISNUMBER(Gradebook!P12),TEXT(Gradebook!P12/(Gradebook!P$6+100*(Gradebook!P$6="")),"0%"),IF(Gradebook!P12="M","missing","exempt"))&amp;"; ")</f>
        <v xml:space="preserve">Body Systems Infographic 93%; </v>
      </c>
      <c r="P6" s="94" t="str">
        <f>IF(OR($A6="",Gradebook!Q12=""),"",IF(Gradebook!Q$3="","Assignment 5",Gradebook!Q$3)&amp;" "&amp;IF(ISNUMBER(Gradebook!Q12),TEXT(Gradebook!Q12/(Gradebook!Q$6+100*(Gradebook!Q$6="")),"0%"),IF(Gradebook!Q12="M","missing","exempt"))&amp;"; ")</f>
        <v xml:space="preserve">Chemistry Quiz 90%; </v>
      </c>
      <c r="Q6" s="94" t="str">
        <f>IF(OR($A6="",Gradebook!R12=""),"",IF(Gradebook!R$3="","Assignment 6",Gradebook!R$3)&amp;" "&amp;IF(ISNUMBER(Gradebook!R12),TEXT(Gradebook!R12/(Gradebook!R$6+100*(Gradebook!R$6="")),"0%"),IF(Gradebook!R12="M","missing","exempt"))&amp;"; ")</f>
        <v xml:space="preserve">Reaction Types Lab 96%; </v>
      </c>
      <c r="R6" s="94" t="str">
        <f>IF(OR($A6="",Gradebook!S12=""),"",IF(Gradebook!S$3="","Assignment 7",Gradebook!S$3)&amp;" "&amp;IF(ISNUMBER(Gradebook!S12),TEXT(Gradebook!S12/(Gradebook!S$6+100*(Gradebook!S$6="")),"0%"),IF(Gradebook!S12="M","missing","exempt"))&amp;"; ")</f>
        <v xml:space="preserve">Climate Change Report 93%; </v>
      </c>
      <c r="S6" s="94" t="str">
        <f>IF(OR($A6="",Gradebook!T12=""),"",IF(Gradebook!T$3="","Assignment 8",Gradebook!T$3)&amp;" "&amp;IF(ISNUMBER(Gradebook!T12),TEXT(Gradebook!T12/(Gradebook!T$6+100*(Gradebook!T$6="")),"0%"),IF(Gradebook!T12="M","missing","exempt"))&amp;"; ")</f>
        <v xml:space="preserve">Unit 2 Test: Chemistry 92%; </v>
      </c>
      <c r="T6" s="94" t="str">
        <f>IF(OR($A6="",Gradebook!U12=""),"",IF(Gradebook!U$3="","Assignment 9",Gradebook!U$3)&amp;" "&amp;IF(ISNUMBER(Gradebook!U12),TEXT(Gradebook!U12/(Gradebook!U$6+100*(Gradebook!U$6="")),"0%"),IF(Gradebook!U12="M","missing","exempt"))&amp;"; ")</f>
        <v/>
      </c>
      <c r="U6" s="94" t="str">
        <f>IF(OR($A6="",Gradebook!V12=""),"",IF(Gradebook!V$3="","Assignment 10",Gradebook!V$3)&amp;" "&amp;IF(ISNUMBER(Gradebook!V12),TEXT(Gradebook!V12/(Gradebook!V$6+100*(Gradebook!V$6="")),"0%"),IF(Gradebook!V12="M","missing","exempt"))&amp;"; ")</f>
        <v/>
      </c>
      <c r="V6" s="94" t="str">
        <f>IF(OR($A6="",Gradebook!W12=""),"",IF(Gradebook!W$3="","Assignment 11",Gradebook!W$3)&amp;" "&amp;IF(ISNUMBER(Gradebook!W12),TEXT(Gradebook!W12/(Gradebook!W$6+100*(Gradebook!W$6="")),"0%"),IF(Gradebook!W12="M","missing","exempt"))&amp;"; ")</f>
        <v/>
      </c>
      <c r="W6" s="94" t="str">
        <f>IF(OR($A6="",Gradebook!X12=""),"",IF(Gradebook!X$3="","Assignment 12",Gradebook!X$3)&amp;" "&amp;IF(ISNUMBER(Gradebook!X12),TEXT(Gradebook!X12/(Gradebook!X$6+100*(Gradebook!X$6="")),"0%"),IF(Gradebook!X12="M","missing","exempt"))&amp;"; ")</f>
        <v/>
      </c>
      <c r="X6" s="94" t="str">
        <f>IF(OR($A6="",Gradebook!Y12=""),"",IF(Gradebook!Y$3="","Assignment 13",Gradebook!Y$3)&amp;" "&amp;IF(ISNUMBER(Gradebook!Y12),TEXT(Gradebook!Y12/(Gradebook!Y$6+100*(Gradebook!Y$6="")),"0%"),IF(Gradebook!Y12="M","missing","exempt"))&amp;"; ")</f>
        <v/>
      </c>
      <c r="Y6" s="94" t="str">
        <f>IF(OR($A6="",Gradebook!Z12=""),"",IF(Gradebook!Z$3="","Assignment 14",Gradebook!Z$3)&amp;" "&amp;IF(ISNUMBER(Gradebook!Z12),TEXT(Gradebook!Z12/(Gradebook!Z$6+100*(Gradebook!Z$6="")),"0%"),IF(Gradebook!Z12="M","missing","exempt"))&amp;"; ")</f>
        <v/>
      </c>
      <c r="Z6" s="94" t="str">
        <f>IF(OR($A6="",Gradebook!AA12=""),"",IF(Gradebook!AA$3="","Assignment 15",Gradebook!AA$3)&amp;" "&amp;IF(ISNUMBER(Gradebook!AA12),TEXT(Gradebook!AA12/(Gradebook!AA$6+100*(Gradebook!AA$6="")),"0%"),IF(Gradebook!AA12="M","missing","exempt"))&amp;"; ")</f>
        <v/>
      </c>
      <c r="AA6" s="94" t="str">
        <f>IF(OR($A6="",Gradebook!AB12=""),"",IF(Gradebook!AB$3="","Assignment 16",Gradebook!AB$3)&amp;" "&amp;IF(ISNUMBER(Gradebook!AB12),TEXT(Gradebook!AB12/(Gradebook!AB$6+100*(Gradebook!AB$6="")),"0%"),IF(Gradebook!AB12="M","missing","exempt"))&amp;"; ")</f>
        <v/>
      </c>
      <c r="AB6" s="94" t="str">
        <f>IF(OR($A6="",Gradebook!AC12=""),"",IF(Gradebook!AC$3="","Assignment 17",Gradebook!AC$3)&amp;" "&amp;IF(ISNUMBER(Gradebook!AC12),TEXT(Gradebook!AC12/(Gradebook!AC$6+100*(Gradebook!AC$6="")),"0%"),IF(Gradebook!AC12="M","missing","exempt"))&amp;"; ")</f>
        <v/>
      </c>
      <c r="AC6" s="94" t="str">
        <f>IF(OR($A6="",Gradebook!AD12=""),"",IF(Gradebook!AD$3="","Assignment 18",Gradebook!AD$3)&amp;" "&amp;IF(ISNUMBER(Gradebook!AD12),TEXT(Gradebook!AD12/(Gradebook!AD$6+100*(Gradebook!AD$6="")),"0%"),IF(Gradebook!AD12="M","missing","exempt"))&amp;"; ")</f>
        <v/>
      </c>
      <c r="AD6" s="94" t="str">
        <f>IF(OR($A6="",Gradebook!AE12=""),"",IF(Gradebook!AE$3="","Assignment 19",Gradebook!AE$3)&amp;" "&amp;IF(ISNUMBER(Gradebook!AE12),TEXT(Gradebook!AE12/(Gradebook!AE$6+100*(Gradebook!AE$6="")),"0%"),IF(Gradebook!AE12="M","missing","exempt"))&amp;"; ")</f>
        <v/>
      </c>
      <c r="AE6" s="94" t="str">
        <f>IF(OR($A6="",Gradebook!AF12=""),"",IF(Gradebook!AF$3="","Assignment 20",Gradebook!AF$3)&amp;" "&amp;IF(ISNUMBER(Gradebook!AF12),TEXT(Gradebook!AF12/(Gradebook!AF$6+100*(Gradebook!AF$6="")),"0%"),IF(Gradebook!AF12="M","missing","exempt"))&amp;"; ")</f>
        <v/>
      </c>
      <c r="AF6" s="94" t="str">
        <f>IF(OR($A6="",Gradebook!AG12=""),"",IF(Gradebook!AG$3="","Assignment 21",Gradebook!AG$3)&amp;" "&amp;IF(ISNUMBER(Gradebook!AG12),TEXT(Gradebook!AG12/(Gradebook!AG$6+100*(Gradebook!AG$6="")),"0%"),IF(Gradebook!AG12="M","missing","exempt"))&amp;"; ")</f>
        <v/>
      </c>
      <c r="AG6" s="94" t="str">
        <f>IF(OR($A6="",Gradebook!AH12=""),"",IF(Gradebook!AH$3="","Assignment 22",Gradebook!AH$3)&amp;" "&amp;IF(ISNUMBER(Gradebook!AH12),TEXT(Gradebook!AH12/(Gradebook!AH$6+100*(Gradebook!AH$6="")),"0%"),IF(Gradebook!AH12="M","missing","exempt"))&amp;"; ")</f>
        <v/>
      </c>
      <c r="AH6" s="94" t="str">
        <f>IF(OR($A6="",Gradebook!AI12=""),"",IF(Gradebook!AI$3="","Assignment 23",Gradebook!AI$3)&amp;" "&amp;IF(ISNUMBER(Gradebook!AI12),TEXT(Gradebook!AI12/(Gradebook!AI$6+100*(Gradebook!AI$6="")),"0%"),IF(Gradebook!AI12="M","missing","exempt"))&amp;"; ")</f>
        <v/>
      </c>
      <c r="AI6" s="94" t="str">
        <f>IF(OR($A6="",Gradebook!AJ12=""),"",IF(Gradebook!AJ$3="","Assignment 24",Gradebook!AJ$3)&amp;" "&amp;IF(ISNUMBER(Gradebook!AJ12),TEXT(Gradebook!AJ12/(Gradebook!AJ$6+100*(Gradebook!AJ$6="")),"0%"),IF(Gradebook!AJ12="M","missing","exempt"))&amp;"; ")</f>
        <v/>
      </c>
      <c r="AJ6" s="94" t="str">
        <f>IF(OR($A6="",Gradebook!AK12=""),"",IF(Gradebook!AK$3="","Assignment 25",Gradebook!AK$3)&amp;" "&amp;IF(ISNUMBER(Gradebook!AK12),TEXT(Gradebook!AK12/(Gradebook!AK$6+100*(Gradebook!AK$6="")),"0%"),IF(Gradebook!AK12="M","missing","exempt"))&amp;"; ")</f>
        <v/>
      </c>
      <c r="AK6" s="94" t="str">
        <f>IF(OR($A6="",Gradebook!AL12=""),"",IF(Gradebook!AL$3="","Assignment 26",Gradebook!AL$3)&amp;" "&amp;IF(ISNUMBER(Gradebook!AL12),TEXT(Gradebook!AL12/(Gradebook!AL$6+100*(Gradebook!AL$6="")),"0%"),IF(Gradebook!AL12="M","missing","exempt"))&amp;"; ")</f>
        <v/>
      </c>
      <c r="AL6" s="94" t="str">
        <f>IF(OR($A6="",Gradebook!AM12=""),"",IF(Gradebook!AM$3="","Assignment 27",Gradebook!AM$3)&amp;" "&amp;IF(ISNUMBER(Gradebook!AM12),TEXT(Gradebook!AM12/(Gradebook!AM$6+100*(Gradebook!AM$6="")),"0%"),IF(Gradebook!AM12="M","missing","exempt"))&amp;"; ")</f>
        <v/>
      </c>
      <c r="AM6" s="94" t="str">
        <f>IF(OR($A6="",Gradebook!AN12=""),"",IF(Gradebook!AN$3="","Assignment 28",Gradebook!AN$3)&amp;" "&amp;IF(ISNUMBER(Gradebook!AN12),TEXT(Gradebook!AN12/(Gradebook!AN$6+100*(Gradebook!AN$6="")),"0%"),IF(Gradebook!AN12="M","missing","exempt"))&amp;"; ")</f>
        <v/>
      </c>
      <c r="AN6" s="94" t="str">
        <f>IF(OR($A6="",Gradebook!AO12=""),"",IF(Gradebook!AO$3="","Assignment 29",Gradebook!AO$3)&amp;" "&amp;IF(ISNUMBER(Gradebook!AO12),TEXT(Gradebook!AO12/(Gradebook!AO$6+100*(Gradebook!AO$6="")),"0%"),IF(Gradebook!AO12="M","missing","exempt"))&amp;"; ")</f>
        <v/>
      </c>
      <c r="AO6" s="94" t="str">
        <f>IF(OR($A6="",Gradebook!AP12=""),"",IF(Gradebook!AP$3="","Assignment 30",Gradebook!AP$3)&amp;" "&amp;IF(ISNUMBER(Gradebook!AP12),TEXT(Gradebook!AP12/(Gradebook!AP$6+100*(Gradebook!AP$6="")),"0%"),IF(Gradebook!AP12="M","missing","exempt"))&amp;"; ")</f>
        <v/>
      </c>
      <c r="AP6" s="94" t="str">
        <f>IF(OR($A6="",Gradebook!AQ12=""),"",IF(Gradebook!AQ$3="","Assignment 31",Gradebook!AQ$3)&amp;" "&amp;IF(ISNUMBER(Gradebook!AQ12),TEXT(Gradebook!AQ12/(Gradebook!AQ$6+100*(Gradebook!AQ$6="")),"0%"),IF(Gradebook!AQ12="M","missing","exempt"))&amp;"; ")</f>
        <v/>
      </c>
      <c r="AQ6" s="94" t="str">
        <f>IF(OR($A6="",Gradebook!AR12=""),"",IF(Gradebook!AR$3="","Assignment 32",Gradebook!AR$3)&amp;" "&amp;IF(ISNUMBER(Gradebook!AR12),TEXT(Gradebook!AR12/(Gradebook!AR$6+100*(Gradebook!AR$6="")),"0%"),IF(Gradebook!AR12="M","missing","exempt"))&amp;"; ")</f>
        <v/>
      </c>
      <c r="AR6" s="94" t="str">
        <f>IF(OR($A6="",Gradebook!AS12=""),"",IF(Gradebook!AS$3="","Assignment 33",Gradebook!AS$3)&amp;" "&amp;IF(ISNUMBER(Gradebook!AS12),TEXT(Gradebook!AS12/(Gradebook!AS$6+100*(Gradebook!AS$6="")),"0%"),IF(Gradebook!AS12="M","missing","exempt"))&amp;"; ")</f>
        <v/>
      </c>
      <c r="AS6" s="94" t="str">
        <f>IF(OR($A6="",Gradebook!AT12=""),"",IF(Gradebook!AT$3="","Assignment 34",Gradebook!AT$3)&amp;" "&amp;IF(ISNUMBER(Gradebook!AT12),TEXT(Gradebook!AT12/(Gradebook!AT$6+100*(Gradebook!AT$6="")),"0%"),IF(Gradebook!AT12="M","missing","exempt"))&amp;"; ")</f>
        <v/>
      </c>
      <c r="AT6" s="94" t="str">
        <f>IF(OR($A6="",Gradebook!AU12=""),"",IF(Gradebook!AU$3="","Assignment 35",Gradebook!AU$3)&amp;" "&amp;IF(ISNUMBER(Gradebook!AU12),TEXT(Gradebook!AU12/(Gradebook!AU$6+100*(Gradebook!AU$6="")),"0%"),IF(Gradebook!AU12="M","missing","exempt"))&amp;"; ")</f>
        <v/>
      </c>
      <c r="AU6" s="94" t="str">
        <f>IF(OR($A6="",Gradebook!AV12=""),"",IF(Gradebook!AV$3="","Assignment 36",Gradebook!AV$3)&amp;" "&amp;IF(ISNUMBER(Gradebook!AV12),TEXT(Gradebook!AV12/(Gradebook!AV$6+100*(Gradebook!AV$6="")),"0%"),IF(Gradebook!AV12="M","missing","exempt"))&amp;"; ")</f>
        <v/>
      </c>
      <c r="AV6" s="94" t="str">
        <f>IF(OR($A6="",Gradebook!AW12=""),"",IF(Gradebook!AW$3="","Assignment 37",Gradebook!AW$3)&amp;" "&amp;IF(ISNUMBER(Gradebook!AW12),TEXT(Gradebook!AW12/(Gradebook!AW$6+100*(Gradebook!AW$6="")),"0%"),IF(Gradebook!AW12="M","missing","exempt"))&amp;"; ")</f>
        <v/>
      </c>
      <c r="AW6" s="94" t="str">
        <f>IF(OR($A6="",Gradebook!AX12=""),"",IF(Gradebook!AX$3="","Assignment 38",Gradebook!AX$3)&amp;" "&amp;IF(ISNUMBER(Gradebook!AX12),TEXT(Gradebook!AX12/(Gradebook!AX$6+100*(Gradebook!AX$6="")),"0%"),IF(Gradebook!AX12="M","missing","exempt"))&amp;"; ")</f>
        <v/>
      </c>
      <c r="AX6" s="94" t="str">
        <f>IF(OR($A6="",Gradebook!AY12=""),"",IF(Gradebook!AY$3="","Assignment 39",Gradebook!AY$3)&amp;" "&amp;IF(ISNUMBER(Gradebook!AY12),TEXT(Gradebook!AY12/(Gradebook!AY$6+100*(Gradebook!AY$6="")),"0%"),IF(Gradebook!AY12="M","missing","exempt"))&amp;"; ")</f>
        <v/>
      </c>
      <c r="AY6" s="94" t="str">
        <f>IF(OR($A6="",Gradebook!AZ12=""),"",IF(Gradebook!AZ$3="","Assignment 40",Gradebook!AZ$3)&amp;" "&amp;IF(ISNUMBER(Gradebook!AZ12),TEXT(Gradebook!AZ12/(Gradebook!AZ$6+100*(Gradebook!AZ$6="")),"0%"),IF(Gradebook!AZ12="M","missing","exempt"))&amp;"; ")</f>
        <v/>
      </c>
      <c r="AZ6" s="94" t="str">
        <f>IF($A6="","",IF(ISNUMBER(Gradebook!F12),Gradebook!F$3&amp;" "&amp;TEXT(Gradebook!F12,"0%")&amp;"; ","")&amp;IF(ISNUMBER(Gradebook!G12),Gradebook!G$3&amp;" "&amp;TEXT(Gradebook!G12,"0%")&amp;"; ","")&amp;IF(ISNUMBER(Gradebook!H12),Gradebook!H$3&amp;" "&amp;TEXT(Gradebook!H12,"0%")&amp;"; ","")&amp;IF(ISNUMBER(Gradebook!I12),Gradebook!I$3&amp;" "&amp;TEXT(Gradebook!I12,"0%")&amp;"; ","")&amp;IF(ISNUMBER(Gradebook!J12),Gradebook!J$3&amp;" "&amp;TEXT(Gradebook!J12,"0%")&amp;"; ","")&amp;IF(ISNUMBER(Gradebook!K12),Gradebook!K$3&amp;" "&amp;TEXT(Gradebook!K12,"0%")&amp;"; ",""))</f>
        <v xml:space="preserve">Tests 92%; Quizzes 93%; Assignments 93%; Labs and projects 94%; </v>
      </c>
      <c r="BA6" s="94" t="str">
        <f t="shared" si="3"/>
        <v xml:space="preserve">Cells Quiz 95%; Microscope Lab 92%; Unit 1 Test: Tissues and Organs 92%; Body Systems Infographic 93%; Chemistry Quiz 90%; Reaction Types Lab 96%; Climate Change Report 93%; Unit 2 Test: Chemistry 92%; </v>
      </c>
      <c r="BB6" s="94" t="str">
        <f>IF(NOT(ISNUMBER($K6)),"",IF(INDEX('Learning Skills'!$C$7:$C$46,$K6)="","","Responsibility "&amp;INDEX('Learning Skills'!$C$7:$C$46,$K6)&amp;"; ")&amp;IF(INDEX('Learning Skills'!$D$7:$D$46,$K6)="","","Organization "&amp;INDEX('Learning Skills'!$D$7:$D$46,$K6)&amp;"; ")&amp;IF(INDEX('Learning Skills'!$E$7:$E$46,$K6)="","","Independent Work "&amp;INDEX('Learning Skills'!$E$7:$E$46,$K6)&amp;"; ")&amp;IF(INDEX('Learning Skills'!$F$7:$F$46,$K6)="","","Collaboration "&amp;INDEX('Learning Skills'!$F$7:$F$46,$K6)&amp;"; ")&amp;IF(INDEX('Learning Skills'!$G$7:$G$46,$K6)="","","Initiative "&amp;INDEX('Learning Skills'!$G$7:$G$46,$K6)&amp;"; ")&amp;IF(INDEX('Learning Skills'!$H$7:$H$46,$K6)="","","Self-Regulation "&amp;INDEX('Learning Skills'!$H$7:$H$46,$K6)&amp;"; "))</f>
        <v xml:space="preserve">Responsibility E; Organization E; Independent Work E; Collaboration G; Initiative E; Self-Regulation E; </v>
      </c>
    </row>
    <row r="7" spans="1:54" ht="62" customHeight="1" x14ac:dyDescent="0.45">
      <c r="A7" s="95" t="str">
        <f>IF(Gradebook!$B13="","",Gradebook!$A13)</f>
        <v>S04</v>
      </c>
      <c r="B7" s="95" t="str">
        <f>IF($A7="","",Gradebook!$C13&amp;"")</f>
        <v>he/him</v>
      </c>
      <c r="C7" s="96">
        <f>IF($A7="","",Gradebook!$D13)</f>
        <v>0.80638888888888882</v>
      </c>
      <c r="D7" s="95" t="str">
        <f>IF($A7="","",Gradebook!$E13&amp;"")</f>
        <v>Level 4</v>
      </c>
      <c r="E7" s="95" t="str">
        <f t="shared" si="0"/>
        <v>Tests 78%; Quizzes 78%; Assignments 83%; Labs and projects 84%</v>
      </c>
      <c r="F7" s="95" t="str">
        <f t="shared" si="1"/>
        <v>Cells Quiz 80%; Microscope Lab 84%; Unit 1 Test: Tissues and Organs 78%; Body Systems Infographic 83%; Chemistry Quiz 75%; Reaction Types Lab exempt; Climate Change Report 83%; Unit 2 Test: Chemistry 78%</v>
      </c>
      <c r="G7" s="95" t="str">
        <f>IF($A7="","",Gradebook!$L13&amp;"")</f>
        <v>Strong in chemistry: balances equations quickly. Exempt from the reaction lab (medical absence). Written work improves when he plans with the outline first.</v>
      </c>
      <c r="H7" s="95" t="str">
        <f t="shared" si="2"/>
        <v>Responsibility G; Organization S; Independent Work G; Collaboration G; Initiative G; Self-Regulation G</v>
      </c>
      <c r="I7" s="95" t="str">
        <f>IF(NOT(ISNUMBER($K7)),"",INDEX('Learning Skills'!$I$7:$I$46,$K7)&amp;"")</f>
        <v>Oct 20: no materials three times this month. Curious and engaged in chemistry.</v>
      </c>
      <c r="K7" s="94">
        <f>IF($A7="","",IFERROR(MATCH($A7,'Learning Skills'!$A$7:$A$46,0),""))</f>
        <v>4</v>
      </c>
      <c r="L7" s="94" t="str">
        <f>IF(OR($A7="",Gradebook!M13=""),"",IF(Gradebook!M$3="","Assignment 1",Gradebook!M$3)&amp;" "&amp;IF(ISNUMBER(Gradebook!M13),TEXT(Gradebook!M13/(Gradebook!M$6+100*(Gradebook!M$6="")),"0%"),IF(Gradebook!M13="M","missing","exempt"))&amp;"; ")</f>
        <v xml:space="preserve">Cells Quiz 80%; </v>
      </c>
      <c r="M7" s="94" t="str">
        <f>IF(OR($A7="",Gradebook!N13=""),"",IF(Gradebook!N$3="","Assignment 2",Gradebook!N$3)&amp;" "&amp;IF(ISNUMBER(Gradebook!N13),TEXT(Gradebook!N13/(Gradebook!N$6+100*(Gradebook!N$6="")),"0%"),IF(Gradebook!N13="M","missing","exempt"))&amp;"; ")</f>
        <v xml:space="preserve">Microscope Lab 84%; </v>
      </c>
      <c r="N7" s="94" t="str">
        <f>IF(OR($A7="",Gradebook!O13=""),"",IF(Gradebook!O$3="","Assignment 3",Gradebook!O$3)&amp;" "&amp;IF(ISNUMBER(Gradebook!O13),TEXT(Gradebook!O13/(Gradebook!O$6+100*(Gradebook!O$6="")),"0%"),IF(Gradebook!O13="M","missing","exempt"))&amp;"; ")</f>
        <v xml:space="preserve">Unit 1 Test: Tissues and Organs 78%; </v>
      </c>
      <c r="O7" s="94" t="str">
        <f>IF(OR($A7="",Gradebook!P13=""),"",IF(Gradebook!P$3="","Assignment 4",Gradebook!P$3)&amp;" "&amp;IF(ISNUMBER(Gradebook!P13),TEXT(Gradebook!P13/(Gradebook!P$6+100*(Gradebook!P$6="")),"0%"),IF(Gradebook!P13="M","missing","exempt"))&amp;"; ")</f>
        <v xml:space="preserve">Body Systems Infographic 83%; </v>
      </c>
      <c r="P7" s="94" t="str">
        <f>IF(OR($A7="",Gradebook!Q13=""),"",IF(Gradebook!Q$3="","Assignment 5",Gradebook!Q$3)&amp;" "&amp;IF(ISNUMBER(Gradebook!Q13),TEXT(Gradebook!Q13/(Gradebook!Q$6+100*(Gradebook!Q$6="")),"0%"),IF(Gradebook!Q13="M","missing","exempt"))&amp;"; ")</f>
        <v xml:space="preserve">Chemistry Quiz 75%; </v>
      </c>
      <c r="Q7" s="94" t="str">
        <f>IF(OR($A7="",Gradebook!R13=""),"",IF(Gradebook!R$3="","Assignment 6",Gradebook!R$3)&amp;" "&amp;IF(ISNUMBER(Gradebook!R13),TEXT(Gradebook!R13/(Gradebook!R$6+100*(Gradebook!R$6="")),"0%"),IF(Gradebook!R13="M","missing","exempt"))&amp;"; ")</f>
        <v xml:space="preserve">Reaction Types Lab exempt; </v>
      </c>
      <c r="R7" s="94" t="str">
        <f>IF(OR($A7="",Gradebook!S13=""),"",IF(Gradebook!S$3="","Assignment 7",Gradebook!S$3)&amp;" "&amp;IF(ISNUMBER(Gradebook!S13),TEXT(Gradebook!S13/(Gradebook!S$6+100*(Gradebook!S$6="")),"0%"),IF(Gradebook!S13="M","missing","exempt"))&amp;"; ")</f>
        <v xml:space="preserve">Climate Change Report 83%; </v>
      </c>
      <c r="S7" s="94" t="str">
        <f>IF(OR($A7="",Gradebook!T13=""),"",IF(Gradebook!T$3="","Assignment 8",Gradebook!T$3)&amp;" "&amp;IF(ISNUMBER(Gradebook!T13),TEXT(Gradebook!T13/(Gradebook!T$6+100*(Gradebook!T$6="")),"0%"),IF(Gradebook!T13="M","missing","exempt"))&amp;"; ")</f>
        <v xml:space="preserve">Unit 2 Test: Chemistry 78%; </v>
      </c>
      <c r="T7" s="94" t="str">
        <f>IF(OR($A7="",Gradebook!U13=""),"",IF(Gradebook!U$3="","Assignment 9",Gradebook!U$3)&amp;" "&amp;IF(ISNUMBER(Gradebook!U13),TEXT(Gradebook!U13/(Gradebook!U$6+100*(Gradebook!U$6="")),"0%"),IF(Gradebook!U13="M","missing","exempt"))&amp;"; ")</f>
        <v/>
      </c>
      <c r="U7" s="94" t="str">
        <f>IF(OR($A7="",Gradebook!V13=""),"",IF(Gradebook!V$3="","Assignment 10",Gradebook!V$3)&amp;" "&amp;IF(ISNUMBER(Gradebook!V13),TEXT(Gradebook!V13/(Gradebook!V$6+100*(Gradebook!V$6="")),"0%"),IF(Gradebook!V13="M","missing","exempt"))&amp;"; ")</f>
        <v/>
      </c>
      <c r="V7" s="94" t="str">
        <f>IF(OR($A7="",Gradebook!W13=""),"",IF(Gradebook!W$3="","Assignment 11",Gradebook!W$3)&amp;" "&amp;IF(ISNUMBER(Gradebook!W13),TEXT(Gradebook!W13/(Gradebook!W$6+100*(Gradebook!W$6="")),"0%"),IF(Gradebook!W13="M","missing","exempt"))&amp;"; ")</f>
        <v/>
      </c>
      <c r="W7" s="94" t="str">
        <f>IF(OR($A7="",Gradebook!X13=""),"",IF(Gradebook!X$3="","Assignment 12",Gradebook!X$3)&amp;" "&amp;IF(ISNUMBER(Gradebook!X13),TEXT(Gradebook!X13/(Gradebook!X$6+100*(Gradebook!X$6="")),"0%"),IF(Gradebook!X13="M","missing","exempt"))&amp;"; ")</f>
        <v/>
      </c>
      <c r="X7" s="94" t="str">
        <f>IF(OR($A7="",Gradebook!Y13=""),"",IF(Gradebook!Y$3="","Assignment 13",Gradebook!Y$3)&amp;" "&amp;IF(ISNUMBER(Gradebook!Y13),TEXT(Gradebook!Y13/(Gradebook!Y$6+100*(Gradebook!Y$6="")),"0%"),IF(Gradebook!Y13="M","missing","exempt"))&amp;"; ")</f>
        <v/>
      </c>
      <c r="Y7" s="94" t="str">
        <f>IF(OR($A7="",Gradebook!Z13=""),"",IF(Gradebook!Z$3="","Assignment 14",Gradebook!Z$3)&amp;" "&amp;IF(ISNUMBER(Gradebook!Z13),TEXT(Gradebook!Z13/(Gradebook!Z$6+100*(Gradebook!Z$6="")),"0%"),IF(Gradebook!Z13="M","missing","exempt"))&amp;"; ")</f>
        <v/>
      </c>
      <c r="Z7" s="94" t="str">
        <f>IF(OR($A7="",Gradebook!AA13=""),"",IF(Gradebook!AA$3="","Assignment 15",Gradebook!AA$3)&amp;" "&amp;IF(ISNUMBER(Gradebook!AA13),TEXT(Gradebook!AA13/(Gradebook!AA$6+100*(Gradebook!AA$6="")),"0%"),IF(Gradebook!AA13="M","missing","exempt"))&amp;"; ")</f>
        <v/>
      </c>
      <c r="AA7" s="94" t="str">
        <f>IF(OR($A7="",Gradebook!AB13=""),"",IF(Gradebook!AB$3="","Assignment 16",Gradebook!AB$3)&amp;" "&amp;IF(ISNUMBER(Gradebook!AB13),TEXT(Gradebook!AB13/(Gradebook!AB$6+100*(Gradebook!AB$6="")),"0%"),IF(Gradebook!AB13="M","missing","exempt"))&amp;"; ")</f>
        <v/>
      </c>
      <c r="AB7" s="94" t="str">
        <f>IF(OR($A7="",Gradebook!AC13=""),"",IF(Gradebook!AC$3="","Assignment 17",Gradebook!AC$3)&amp;" "&amp;IF(ISNUMBER(Gradebook!AC13),TEXT(Gradebook!AC13/(Gradebook!AC$6+100*(Gradebook!AC$6="")),"0%"),IF(Gradebook!AC13="M","missing","exempt"))&amp;"; ")</f>
        <v/>
      </c>
      <c r="AC7" s="94" t="str">
        <f>IF(OR($A7="",Gradebook!AD13=""),"",IF(Gradebook!AD$3="","Assignment 18",Gradebook!AD$3)&amp;" "&amp;IF(ISNUMBER(Gradebook!AD13),TEXT(Gradebook!AD13/(Gradebook!AD$6+100*(Gradebook!AD$6="")),"0%"),IF(Gradebook!AD13="M","missing","exempt"))&amp;"; ")</f>
        <v/>
      </c>
      <c r="AD7" s="94" t="str">
        <f>IF(OR($A7="",Gradebook!AE13=""),"",IF(Gradebook!AE$3="","Assignment 19",Gradebook!AE$3)&amp;" "&amp;IF(ISNUMBER(Gradebook!AE13),TEXT(Gradebook!AE13/(Gradebook!AE$6+100*(Gradebook!AE$6="")),"0%"),IF(Gradebook!AE13="M","missing","exempt"))&amp;"; ")</f>
        <v/>
      </c>
      <c r="AE7" s="94" t="str">
        <f>IF(OR($A7="",Gradebook!AF13=""),"",IF(Gradebook!AF$3="","Assignment 20",Gradebook!AF$3)&amp;" "&amp;IF(ISNUMBER(Gradebook!AF13),TEXT(Gradebook!AF13/(Gradebook!AF$6+100*(Gradebook!AF$6="")),"0%"),IF(Gradebook!AF13="M","missing","exempt"))&amp;"; ")</f>
        <v/>
      </c>
      <c r="AF7" s="94" t="str">
        <f>IF(OR($A7="",Gradebook!AG13=""),"",IF(Gradebook!AG$3="","Assignment 21",Gradebook!AG$3)&amp;" "&amp;IF(ISNUMBER(Gradebook!AG13),TEXT(Gradebook!AG13/(Gradebook!AG$6+100*(Gradebook!AG$6="")),"0%"),IF(Gradebook!AG13="M","missing","exempt"))&amp;"; ")</f>
        <v/>
      </c>
      <c r="AG7" s="94" t="str">
        <f>IF(OR($A7="",Gradebook!AH13=""),"",IF(Gradebook!AH$3="","Assignment 22",Gradebook!AH$3)&amp;" "&amp;IF(ISNUMBER(Gradebook!AH13),TEXT(Gradebook!AH13/(Gradebook!AH$6+100*(Gradebook!AH$6="")),"0%"),IF(Gradebook!AH13="M","missing","exempt"))&amp;"; ")</f>
        <v/>
      </c>
      <c r="AH7" s="94" t="str">
        <f>IF(OR($A7="",Gradebook!AI13=""),"",IF(Gradebook!AI$3="","Assignment 23",Gradebook!AI$3)&amp;" "&amp;IF(ISNUMBER(Gradebook!AI13),TEXT(Gradebook!AI13/(Gradebook!AI$6+100*(Gradebook!AI$6="")),"0%"),IF(Gradebook!AI13="M","missing","exempt"))&amp;"; ")</f>
        <v/>
      </c>
      <c r="AI7" s="94" t="str">
        <f>IF(OR($A7="",Gradebook!AJ13=""),"",IF(Gradebook!AJ$3="","Assignment 24",Gradebook!AJ$3)&amp;" "&amp;IF(ISNUMBER(Gradebook!AJ13),TEXT(Gradebook!AJ13/(Gradebook!AJ$6+100*(Gradebook!AJ$6="")),"0%"),IF(Gradebook!AJ13="M","missing","exempt"))&amp;"; ")</f>
        <v/>
      </c>
      <c r="AJ7" s="94" t="str">
        <f>IF(OR($A7="",Gradebook!AK13=""),"",IF(Gradebook!AK$3="","Assignment 25",Gradebook!AK$3)&amp;" "&amp;IF(ISNUMBER(Gradebook!AK13),TEXT(Gradebook!AK13/(Gradebook!AK$6+100*(Gradebook!AK$6="")),"0%"),IF(Gradebook!AK13="M","missing","exempt"))&amp;"; ")</f>
        <v/>
      </c>
      <c r="AK7" s="94" t="str">
        <f>IF(OR($A7="",Gradebook!AL13=""),"",IF(Gradebook!AL$3="","Assignment 26",Gradebook!AL$3)&amp;" "&amp;IF(ISNUMBER(Gradebook!AL13),TEXT(Gradebook!AL13/(Gradebook!AL$6+100*(Gradebook!AL$6="")),"0%"),IF(Gradebook!AL13="M","missing","exempt"))&amp;"; ")</f>
        <v/>
      </c>
      <c r="AL7" s="94" t="str">
        <f>IF(OR($A7="",Gradebook!AM13=""),"",IF(Gradebook!AM$3="","Assignment 27",Gradebook!AM$3)&amp;" "&amp;IF(ISNUMBER(Gradebook!AM13),TEXT(Gradebook!AM13/(Gradebook!AM$6+100*(Gradebook!AM$6="")),"0%"),IF(Gradebook!AM13="M","missing","exempt"))&amp;"; ")</f>
        <v/>
      </c>
      <c r="AM7" s="94" t="str">
        <f>IF(OR($A7="",Gradebook!AN13=""),"",IF(Gradebook!AN$3="","Assignment 28",Gradebook!AN$3)&amp;" "&amp;IF(ISNUMBER(Gradebook!AN13),TEXT(Gradebook!AN13/(Gradebook!AN$6+100*(Gradebook!AN$6="")),"0%"),IF(Gradebook!AN13="M","missing","exempt"))&amp;"; ")</f>
        <v/>
      </c>
      <c r="AN7" s="94" t="str">
        <f>IF(OR($A7="",Gradebook!AO13=""),"",IF(Gradebook!AO$3="","Assignment 29",Gradebook!AO$3)&amp;" "&amp;IF(ISNUMBER(Gradebook!AO13),TEXT(Gradebook!AO13/(Gradebook!AO$6+100*(Gradebook!AO$6="")),"0%"),IF(Gradebook!AO13="M","missing","exempt"))&amp;"; ")</f>
        <v/>
      </c>
      <c r="AO7" s="94" t="str">
        <f>IF(OR($A7="",Gradebook!AP13=""),"",IF(Gradebook!AP$3="","Assignment 30",Gradebook!AP$3)&amp;" "&amp;IF(ISNUMBER(Gradebook!AP13),TEXT(Gradebook!AP13/(Gradebook!AP$6+100*(Gradebook!AP$6="")),"0%"),IF(Gradebook!AP13="M","missing","exempt"))&amp;"; ")</f>
        <v/>
      </c>
      <c r="AP7" s="94" t="str">
        <f>IF(OR($A7="",Gradebook!AQ13=""),"",IF(Gradebook!AQ$3="","Assignment 31",Gradebook!AQ$3)&amp;" "&amp;IF(ISNUMBER(Gradebook!AQ13),TEXT(Gradebook!AQ13/(Gradebook!AQ$6+100*(Gradebook!AQ$6="")),"0%"),IF(Gradebook!AQ13="M","missing","exempt"))&amp;"; ")</f>
        <v/>
      </c>
      <c r="AQ7" s="94" t="str">
        <f>IF(OR($A7="",Gradebook!AR13=""),"",IF(Gradebook!AR$3="","Assignment 32",Gradebook!AR$3)&amp;" "&amp;IF(ISNUMBER(Gradebook!AR13),TEXT(Gradebook!AR13/(Gradebook!AR$6+100*(Gradebook!AR$6="")),"0%"),IF(Gradebook!AR13="M","missing","exempt"))&amp;"; ")</f>
        <v/>
      </c>
      <c r="AR7" s="94" t="str">
        <f>IF(OR($A7="",Gradebook!AS13=""),"",IF(Gradebook!AS$3="","Assignment 33",Gradebook!AS$3)&amp;" "&amp;IF(ISNUMBER(Gradebook!AS13),TEXT(Gradebook!AS13/(Gradebook!AS$6+100*(Gradebook!AS$6="")),"0%"),IF(Gradebook!AS13="M","missing","exempt"))&amp;"; ")</f>
        <v/>
      </c>
      <c r="AS7" s="94" t="str">
        <f>IF(OR($A7="",Gradebook!AT13=""),"",IF(Gradebook!AT$3="","Assignment 34",Gradebook!AT$3)&amp;" "&amp;IF(ISNUMBER(Gradebook!AT13),TEXT(Gradebook!AT13/(Gradebook!AT$6+100*(Gradebook!AT$6="")),"0%"),IF(Gradebook!AT13="M","missing","exempt"))&amp;"; ")</f>
        <v/>
      </c>
      <c r="AT7" s="94" t="str">
        <f>IF(OR($A7="",Gradebook!AU13=""),"",IF(Gradebook!AU$3="","Assignment 35",Gradebook!AU$3)&amp;" "&amp;IF(ISNUMBER(Gradebook!AU13),TEXT(Gradebook!AU13/(Gradebook!AU$6+100*(Gradebook!AU$6="")),"0%"),IF(Gradebook!AU13="M","missing","exempt"))&amp;"; ")</f>
        <v/>
      </c>
      <c r="AU7" s="94" t="str">
        <f>IF(OR($A7="",Gradebook!AV13=""),"",IF(Gradebook!AV$3="","Assignment 36",Gradebook!AV$3)&amp;" "&amp;IF(ISNUMBER(Gradebook!AV13),TEXT(Gradebook!AV13/(Gradebook!AV$6+100*(Gradebook!AV$6="")),"0%"),IF(Gradebook!AV13="M","missing","exempt"))&amp;"; ")</f>
        <v/>
      </c>
      <c r="AV7" s="94" t="str">
        <f>IF(OR($A7="",Gradebook!AW13=""),"",IF(Gradebook!AW$3="","Assignment 37",Gradebook!AW$3)&amp;" "&amp;IF(ISNUMBER(Gradebook!AW13),TEXT(Gradebook!AW13/(Gradebook!AW$6+100*(Gradebook!AW$6="")),"0%"),IF(Gradebook!AW13="M","missing","exempt"))&amp;"; ")</f>
        <v/>
      </c>
      <c r="AW7" s="94" t="str">
        <f>IF(OR($A7="",Gradebook!AX13=""),"",IF(Gradebook!AX$3="","Assignment 38",Gradebook!AX$3)&amp;" "&amp;IF(ISNUMBER(Gradebook!AX13),TEXT(Gradebook!AX13/(Gradebook!AX$6+100*(Gradebook!AX$6="")),"0%"),IF(Gradebook!AX13="M","missing","exempt"))&amp;"; ")</f>
        <v/>
      </c>
      <c r="AX7" s="94" t="str">
        <f>IF(OR($A7="",Gradebook!AY13=""),"",IF(Gradebook!AY$3="","Assignment 39",Gradebook!AY$3)&amp;" "&amp;IF(ISNUMBER(Gradebook!AY13),TEXT(Gradebook!AY13/(Gradebook!AY$6+100*(Gradebook!AY$6="")),"0%"),IF(Gradebook!AY13="M","missing","exempt"))&amp;"; ")</f>
        <v/>
      </c>
      <c r="AY7" s="94" t="str">
        <f>IF(OR($A7="",Gradebook!AZ13=""),"",IF(Gradebook!AZ$3="","Assignment 40",Gradebook!AZ$3)&amp;" "&amp;IF(ISNUMBER(Gradebook!AZ13),TEXT(Gradebook!AZ13/(Gradebook!AZ$6+100*(Gradebook!AZ$6="")),"0%"),IF(Gradebook!AZ13="M","missing","exempt"))&amp;"; ")</f>
        <v/>
      </c>
      <c r="AZ7" s="94" t="str">
        <f>IF($A7="","",IF(ISNUMBER(Gradebook!F13),Gradebook!F$3&amp;" "&amp;TEXT(Gradebook!F13,"0%")&amp;"; ","")&amp;IF(ISNUMBER(Gradebook!G13),Gradebook!G$3&amp;" "&amp;TEXT(Gradebook!G13,"0%")&amp;"; ","")&amp;IF(ISNUMBER(Gradebook!H13),Gradebook!H$3&amp;" "&amp;TEXT(Gradebook!H13,"0%")&amp;"; ","")&amp;IF(ISNUMBER(Gradebook!I13),Gradebook!I$3&amp;" "&amp;TEXT(Gradebook!I13,"0%")&amp;"; ","")&amp;IF(ISNUMBER(Gradebook!J13),Gradebook!J$3&amp;" "&amp;TEXT(Gradebook!J13,"0%")&amp;"; ","")&amp;IF(ISNUMBER(Gradebook!K13),Gradebook!K$3&amp;" "&amp;TEXT(Gradebook!K13,"0%")&amp;"; ",""))</f>
        <v xml:space="preserve">Tests 78%; Quizzes 78%; Assignments 83%; Labs and projects 84%; </v>
      </c>
      <c r="BA7" s="94" t="str">
        <f t="shared" si="3"/>
        <v xml:space="preserve">Cells Quiz 80%; Microscope Lab 84%; Unit 1 Test: Tissues and Organs 78%; Body Systems Infographic 83%; Chemistry Quiz 75%; Reaction Types Lab exempt; Climate Change Report 83%; Unit 2 Test: Chemistry 78%; </v>
      </c>
      <c r="BB7" s="94" t="str">
        <f>IF(NOT(ISNUMBER($K7)),"",IF(INDEX('Learning Skills'!$C$7:$C$46,$K7)="","","Responsibility "&amp;INDEX('Learning Skills'!$C$7:$C$46,$K7)&amp;"; ")&amp;IF(INDEX('Learning Skills'!$D$7:$D$46,$K7)="","","Organization "&amp;INDEX('Learning Skills'!$D$7:$D$46,$K7)&amp;"; ")&amp;IF(INDEX('Learning Skills'!$E$7:$E$46,$K7)="","","Independent Work "&amp;INDEX('Learning Skills'!$E$7:$E$46,$K7)&amp;"; ")&amp;IF(INDEX('Learning Skills'!$F$7:$F$46,$K7)="","","Collaboration "&amp;INDEX('Learning Skills'!$F$7:$F$46,$K7)&amp;"; ")&amp;IF(INDEX('Learning Skills'!$G$7:$G$46,$K7)="","","Initiative "&amp;INDEX('Learning Skills'!$G$7:$G$46,$K7)&amp;"; ")&amp;IF(INDEX('Learning Skills'!$H$7:$H$46,$K7)="","","Self-Regulation "&amp;INDEX('Learning Skills'!$H$7:$H$46,$K7)&amp;"; "))</f>
        <v xml:space="preserve">Responsibility G; Organization S; Independent Work G; Collaboration G; Initiative G; Self-Regulation G; </v>
      </c>
    </row>
    <row r="8" spans="1:54" ht="62" customHeight="1" x14ac:dyDescent="0.45">
      <c r="A8" s="95" t="str">
        <f>IF(Gradebook!$B14="","",Gradebook!$A14)</f>
        <v>S05</v>
      </c>
      <c r="B8" s="95" t="str">
        <f>IF($A8="","",Gradebook!$C14&amp;"")</f>
        <v>she/her</v>
      </c>
      <c r="C8" s="96">
        <f>IF($A8="","",Gradebook!$D14)</f>
        <v>0.89547619047619043</v>
      </c>
      <c r="D8" s="95" t="str">
        <f>IF($A8="","",Gradebook!$E14&amp;"")</f>
        <v>Level 4</v>
      </c>
      <c r="E8" s="95" t="str">
        <f t="shared" si="0"/>
        <v>Tests 87%; Quizzes 88%; Assignments 90%; Labs and projects 94%</v>
      </c>
      <c r="F8" s="95" t="str">
        <f t="shared" si="1"/>
        <v>Cells Quiz 90%; Microscope Lab 96%; Unit 1 Test: Tissues and Organs 88%; Body Systems Infographic 90%; Chemistry Quiz 85%; Reaction Types Lab 92%; Climate Change Report 90%; Unit 2 Test: Chemistry 87%</v>
      </c>
      <c r="G8" s="95" t="str">
        <f>IF($A8="","",Gradebook!$L14&amp;"")</f>
        <v>Excellent lab technique and data tables. Climate report used real Canadian data. Quiet in group work; her ideas are strong when she shares them.</v>
      </c>
      <c r="H8" s="95" t="str">
        <f t="shared" si="2"/>
        <v>Responsibility E; Organization E; Independent Work E; Collaboration S; Initiative G; Self-Regulation E</v>
      </c>
      <c r="I8" s="95" t="str">
        <f>IF(NOT(ISNUMBER($K8)),"",INDEX('Learning Skills'!$I$7:$I$46,$K8)&amp;"")</f>
        <v>Independent and organized. Quiet in groups. Nov 12: shared a strong idea when asked directly.</v>
      </c>
      <c r="K8" s="94">
        <f>IF($A8="","",IFERROR(MATCH($A8,'Learning Skills'!$A$7:$A$46,0),""))</f>
        <v>5</v>
      </c>
      <c r="L8" s="94" t="str">
        <f>IF(OR($A8="",Gradebook!M14=""),"",IF(Gradebook!M$3="","Assignment 1",Gradebook!M$3)&amp;" "&amp;IF(ISNUMBER(Gradebook!M14),TEXT(Gradebook!M14/(Gradebook!M$6+100*(Gradebook!M$6="")),"0%"),IF(Gradebook!M14="M","missing","exempt"))&amp;"; ")</f>
        <v xml:space="preserve">Cells Quiz 90%; </v>
      </c>
      <c r="M8" s="94" t="str">
        <f>IF(OR($A8="",Gradebook!N14=""),"",IF(Gradebook!N$3="","Assignment 2",Gradebook!N$3)&amp;" "&amp;IF(ISNUMBER(Gradebook!N14),TEXT(Gradebook!N14/(Gradebook!N$6+100*(Gradebook!N$6="")),"0%"),IF(Gradebook!N14="M","missing","exempt"))&amp;"; ")</f>
        <v xml:space="preserve">Microscope Lab 96%; </v>
      </c>
      <c r="N8" s="94" t="str">
        <f>IF(OR($A8="",Gradebook!O14=""),"",IF(Gradebook!O$3="","Assignment 3",Gradebook!O$3)&amp;" "&amp;IF(ISNUMBER(Gradebook!O14),TEXT(Gradebook!O14/(Gradebook!O$6+100*(Gradebook!O$6="")),"0%"),IF(Gradebook!O14="M","missing","exempt"))&amp;"; ")</f>
        <v xml:space="preserve">Unit 1 Test: Tissues and Organs 88%; </v>
      </c>
      <c r="O8" s="94" t="str">
        <f>IF(OR($A8="",Gradebook!P14=""),"",IF(Gradebook!P$3="","Assignment 4",Gradebook!P$3)&amp;" "&amp;IF(ISNUMBER(Gradebook!P14),TEXT(Gradebook!P14/(Gradebook!P$6+100*(Gradebook!P$6="")),"0%"),IF(Gradebook!P14="M","missing","exempt"))&amp;"; ")</f>
        <v xml:space="preserve">Body Systems Infographic 90%; </v>
      </c>
      <c r="P8" s="94" t="str">
        <f>IF(OR($A8="",Gradebook!Q14=""),"",IF(Gradebook!Q$3="","Assignment 5",Gradebook!Q$3)&amp;" "&amp;IF(ISNUMBER(Gradebook!Q14),TEXT(Gradebook!Q14/(Gradebook!Q$6+100*(Gradebook!Q$6="")),"0%"),IF(Gradebook!Q14="M","missing","exempt"))&amp;"; ")</f>
        <v xml:space="preserve">Chemistry Quiz 85%; </v>
      </c>
      <c r="Q8" s="94" t="str">
        <f>IF(OR($A8="",Gradebook!R14=""),"",IF(Gradebook!R$3="","Assignment 6",Gradebook!R$3)&amp;" "&amp;IF(ISNUMBER(Gradebook!R14),TEXT(Gradebook!R14/(Gradebook!R$6+100*(Gradebook!R$6="")),"0%"),IF(Gradebook!R14="M","missing","exempt"))&amp;"; ")</f>
        <v xml:space="preserve">Reaction Types Lab 92%; </v>
      </c>
      <c r="R8" s="94" t="str">
        <f>IF(OR($A8="",Gradebook!S14=""),"",IF(Gradebook!S$3="","Assignment 7",Gradebook!S$3)&amp;" "&amp;IF(ISNUMBER(Gradebook!S14),TEXT(Gradebook!S14/(Gradebook!S$6+100*(Gradebook!S$6="")),"0%"),IF(Gradebook!S14="M","missing","exempt"))&amp;"; ")</f>
        <v xml:space="preserve">Climate Change Report 90%; </v>
      </c>
      <c r="S8" s="94" t="str">
        <f>IF(OR($A8="",Gradebook!T14=""),"",IF(Gradebook!T$3="","Assignment 8",Gradebook!T$3)&amp;" "&amp;IF(ISNUMBER(Gradebook!T14),TEXT(Gradebook!T14/(Gradebook!T$6+100*(Gradebook!T$6="")),"0%"),IF(Gradebook!T14="M","missing","exempt"))&amp;"; ")</f>
        <v xml:space="preserve">Unit 2 Test: Chemistry 87%; </v>
      </c>
      <c r="T8" s="94" t="str">
        <f>IF(OR($A8="",Gradebook!U14=""),"",IF(Gradebook!U$3="","Assignment 9",Gradebook!U$3)&amp;" "&amp;IF(ISNUMBER(Gradebook!U14),TEXT(Gradebook!U14/(Gradebook!U$6+100*(Gradebook!U$6="")),"0%"),IF(Gradebook!U14="M","missing","exempt"))&amp;"; ")</f>
        <v/>
      </c>
      <c r="U8" s="94" t="str">
        <f>IF(OR($A8="",Gradebook!V14=""),"",IF(Gradebook!V$3="","Assignment 10",Gradebook!V$3)&amp;" "&amp;IF(ISNUMBER(Gradebook!V14),TEXT(Gradebook!V14/(Gradebook!V$6+100*(Gradebook!V$6="")),"0%"),IF(Gradebook!V14="M","missing","exempt"))&amp;"; ")</f>
        <v/>
      </c>
      <c r="V8" s="94" t="str">
        <f>IF(OR($A8="",Gradebook!W14=""),"",IF(Gradebook!W$3="","Assignment 11",Gradebook!W$3)&amp;" "&amp;IF(ISNUMBER(Gradebook!W14),TEXT(Gradebook!W14/(Gradebook!W$6+100*(Gradebook!W$6="")),"0%"),IF(Gradebook!W14="M","missing","exempt"))&amp;"; ")</f>
        <v/>
      </c>
      <c r="W8" s="94" t="str">
        <f>IF(OR($A8="",Gradebook!X14=""),"",IF(Gradebook!X$3="","Assignment 12",Gradebook!X$3)&amp;" "&amp;IF(ISNUMBER(Gradebook!X14),TEXT(Gradebook!X14/(Gradebook!X$6+100*(Gradebook!X$6="")),"0%"),IF(Gradebook!X14="M","missing","exempt"))&amp;"; ")</f>
        <v/>
      </c>
      <c r="X8" s="94" t="str">
        <f>IF(OR($A8="",Gradebook!Y14=""),"",IF(Gradebook!Y$3="","Assignment 13",Gradebook!Y$3)&amp;" "&amp;IF(ISNUMBER(Gradebook!Y14),TEXT(Gradebook!Y14/(Gradebook!Y$6+100*(Gradebook!Y$6="")),"0%"),IF(Gradebook!Y14="M","missing","exempt"))&amp;"; ")</f>
        <v/>
      </c>
      <c r="Y8" s="94" t="str">
        <f>IF(OR($A8="",Gradebook!Z14=""),"",IF(Gradebook!Z$3="","Assignment 14",Gradebook!Z$3)&amp;" "&amp;IF(ISNUMBER(Gradebook!Z14),TEXT(Gradebook!Z14/(Gradebook!Z$6+100*(Gradebook!Z$6="")),"0%"),IF(Gradebook!Z14="M","missing","exempt"))&amp;"; ")</f>
        <v/>
      </c>
      <c r="Z8" s="94" t="str">
        <f>IF(OR($A8="",Gradebook!AA14=""),"",IF(Gradebook!AA$3="","Assignment 15",Gradebook!AA$3)&amp;" "&amp;IF(ISNUMBER(Gradebook!AA14),TEXT(Gradebook!AA14/(Gradebook!AA$6+100*(Gradebook!AA$6="")),"0%"),IF(Gradebook!AA14="M","missing","exempt"))&amp;"; ")</f>
        <v/>
      </c>
      <c r="AA8" s="94" t="str">
        <f>IF(OR($A8="",Gradebook!AB14=""),"",IF(Gradebook!AB$3="","Assignment 16",Gradebook!AB$3)&amp;" "&amp;IF(ISNUMBER(Gradebook!AB14),TEXT(Gradebook!AB14/(Gradebook!AB$6+100*(Gradebook!AB$6="")),"0%"),IF(Gradebook!AB14="M","missing","exempt"))&amp;"; ")</f>
        <v/>
      </c>
      <c r="AB8" s="94" t="str">
        <f>IF(OR($A8="",Gradebook!AC14=""),"",IF(Gradebook!AC$3="","Assignment 17",Gradebook!AC$3)&amp;" "&amp;IF(ISNUMBER(Gradebook!AC14),TEXT(Gradebook!AC14/(Gradebook!AC$6+100*(Gradebook!AC$6="")),"0%"),IF(Gradebook!AC14="M","missing","exempt"))&amp;"; ")</f>
        <v/>
      </c>
      <c r="AC8" s="94" t="str">
        <f>IF(OR($A8="",Gradebook!AD14=""),"",IF(Gradebook!AD$3="","Assignment 18",Gradebook!AD$3)&amp;" "&amp;IF(ISNUMBER(Gradebook!AD14),TEXT(Gradebook!AD14/(Gradebook!AD$6+100*(Gradebook!AD$6="")),"0%"),IF(Gradebook!AD14="M","missing","exempt"))&amp;"; ")</f>
        <v/>
      </c>
      <c r="AD8" s="94" t="str">
        <f>IF(OR($A8="",Gradebook!AE14=""),"",IF(Gradebook!AE$3="","Assignment 19",Gradebook!AE$3)&amp;" "&amp;IF(ISNUMBER(Gradebook!AE14),TEXT(Gradebook!AE14/(Gradebook!AE$6+100*(Gradebook!AE$6="")),"0%"),IF(Gradebook!AE14="M","missing","exempt"))&amp;"; ")</f>
        <v/>
      </c>
      <c r="AE8" s="94" t="str">
        <f>IF(OR($A8="",Gradebook!AF14=""),"",IF(Gradebook!AF$3="","Assignment 20",Gradebook!AF$3)&amp;" "&amp;IF(ISNUMBER(Gradebook!AF14),TEXT(Gradebook!AF14/(Gradebook!AF$6+100*(Gradebook!AF$6="")),"0%"),IF(Gradebook!AF14="M","missing","exempt"))&amp;"; ")</f>
        <v/>
      </c>
      <c r="AF8" s="94" t="str">
        <f>IF(OR($A8="",Gradebook!AG14=""),"",IF(Gradebook!AG$3="","Assignment 21",Gradebook!AG$3)&amp;" "&amp;IF(ISNUMBER(Gradebook!AG14),TEXT(Gradebook!AG14/(Gradebook!AG$6+100*(Gradebook!AG$6="")),"0%"),IF(Gradebook!AG14="M","missing","exempt"))&amp;"; ")</f>
        <v/>
      </c>
      <c r="AG8" s="94" t="str">
        <f>IF(OR($A8="",Gradebook!AH14=""),"",IF(Gradebook!AH$3="","Assignment 22",Gradebook!AH$3)&amp;" "&amp;IF(ISNUMBER(Gradebook!AH14),TEXT(Gradebook!AH14/(Gradebook!AH$6+100*(Gradebook!AH$6="")),"0%"),IF(Gradebook!AH14="M","missing","exempt"))&amp;"; ")</f>
        <v/>
      </c>
      <c r="AH8" s="94" t="str">
        <f>IF(OR($A8="",Gradebook!AI14=""),"",IF(Gradebook!AI$3="","Assignment 23",Gradebook!AI$3)&amp;" "&amp;IF(ISNUMBER(Gradebook!AI14),TEXT(Gradebook!AI14/(Gradebook!AI$6+100*(Gradebook!AI$6="")),"0%"),IF(Gradebook!AI14="M","missing","exempt"))&amp;"; ")</f>
        <v/>
      </c>
      <c r="AI8" s="94" t="str">
        <f>IF(OR($A8="",Gradebook!AJ14=""),"",IF(Gradebook!AJ$3="","Assignment 24",Gradebook!AJ$3)&amp;" "&amp;IF(ISNUMBER(Gradebook!AJ14),TEXT(Gradebook!AJ14/(Gradebook!AJ$6+100*(Gradebook!AJ$6="")),"0%"),IF(Gradebook!AJ14="M","missing","exempt"))&amp;"; ")</f>
        <v/>
      </c>
      <c r="AJ8" s="94" t="str">
        <f>IF(OR($A8="",Gradebook!AK14=""),"",IF(Gradebook!AK$3="","Assignment 25",Gradebook!AK$3)&amp;" "&amp;IF(ISNUMBER(Gradebook!AK14),TEXT(Gradebook!AK14/(Gradebook!AK$6+100*(Gradebook!AK$6="")),"0%"),IF(Gradebook!AK14="M","missing","exempt"))&amp;"; ")</f>
        <v/>
      </c>
      <c r="AK8" s="94" t="str">
        <f>IF(OR($A8="",Gradebook!AL14=""),"",IF(Gradebook!AL$3="","Assignment 26",Gradebook!AL$3)&amp;" "&amp;IF(ISNUMBER(Gradebook!AL14),TEXT(Gradebook!AL14/(Gradebook!AL$6+100*(Gradebook!AL$6="")),"0%"),IF(Gradebook!AL14="M","missing","exempt"))&amp;"; ")</f>
        <v/>
      </c>
      <c r="AL8" s="94" t="str">
        <f>IF(OR($A8="",Gradebook!AM14=""),"",IF(Gradebook!AM$3="","Assignment 27",Gradebook!AM$3)&amp;" "&amp;IF(ISNUMBER(Gradebook!AM14),TEXT(Gradebook!AM14/(Gradebook!AM$6+100*(Gradebook!AM$6="")),"0%"),IF(Gradebook!AM14="M","missing","exempt"))&amp;"; ")</f>
        <v/>
      </c>
      <c r="AM8" s="94" t="str">
        <f>IF(OR($A8="",Gradebook!AN14=""),"",IF(Gradebook!AN$3="","Assignment 28",Gradebook!AN$3)&amp;" "&amp;IF(ISNUMBER(Gradebook!AN14),TEXT(Gradebook!AN14/(Gradebook!AN$6+100*(Gradebook!AN$6="")),"0%"),IF(Gradebook!AN14="M","missing","exempt"))&amp;"; ")</f>
        <v/>
      </c>
      <c r="AN8" s="94" t="str">
        <f>IF(OR($A8="",Gradebook!AO14=""),"",IF(Gradebook!AO$3="","Assignment 29",Gradebook!AO$3)&amp;" "&amp;IF(ISNUMBER(Gradebook!AO14),TEXT(Gradebook!AO14/(Gradebook!AO$6+100*(Gradebook!AO$6="")),"0%"),IF(Gradebook!AO14="M","missing","exempt"))&amp;"; ")</f>
        <v/>
      </c>
      <c r="AO8" s="94" t="str">
        <f>IF(OR($A8="",Gradebook!AP14=""),"",IF(Gradebook!AP$3="","Assignment 30",Gradebook!AP$3)&amp;" "&amp;IF(ISNUMBER(Gradebook!AP14),TEXT(Gradebook!AP14/(Gradebook!AP$6+100*(Gradebook!AP$6="")),"0%"),IF(Gradebook!AP14="M","missing","exempt"))&amp;"; ")</f>
        <v/>
      </c>
      <c r="AP8" s="94" t="str">
        <f>IF(OR($A8="",Gradebook!AQ14=""),"",IF(Gradebook!AQ$3="","Assignment 31",Gradebook!AQ$3)&amp;" "&amp;IF(ISNUMBER(Gradebook!AQ14),TEXT(Gradebook!AQ14/(Gradebook!AQ$6+100*(Gradebook!AQ$6="")),"0%"),IF(Gradebook!AQ14="M","missing","exempt"))&amp;"; ")</f>
        <v/>
      </c>
      <c r="AQ8" s="94" t="str">
        <f>IF(OR($A8="",Gradebook!AR14=""),"",IF(Gradebook!AR$3="","Assignment 32",Gradebook!AR$3)&amp;" "&amp;IF(ISNUMBER(Gradebook!AR14),TEXT(Gradebook!AR14/(Gradebook!AR$6+100*(Gradebook!AR$6="")),"0%"),IF(Gradebook!AR14="M","missing","exempt"))&amp;"; ")</f>
        <v/>
      </c>
      <c r="AR8" s="94" t="str">
        <f>IF(OR($A8="",Gradebook!AS14=""),"",IF(Gradebook!AS$3="","Assignment 33",Gradebook!AS$3)&amp;" "&amp;IF(ISNUMBER(Gradebook!AS14),TEXT(Gradebook!AS14/(Gradebook!AS$6+100*(Gradebook!AS$6="")),"0%"),IF(Gradebook!AS14="M","missing","exempt"))&amp;"; ")</f>
        <v/>
      </c>
      <c r="AS8" s="94" t="str">
        <f>IF(OR($A8="",Gradebook!AT14=""),"",IF(Gradebook!AT$3="","Assignment 34",Gradebook!AT$3)&amp;" "&amp;IF(ISNUMBER(Gradebook!AT14),TEXT(Gradebook!AT14/(Gradebook!AT$6+100*(Gradebook!AT$6="")),"0%"),IF(Gradebook!AT14="M","missing","exempt"))&amp;"; ")</f>
        <v/>
      </c>
      <c r="AT8" s="94" t="str">
        <f>IF(OR($A8="",Gradebook!AU14=""),"",IF(Gradebook!AU$3="","Assignment 35",Gradebook!AU$3)&amp;" "&amp;IF(ISNUMBER(Gradebook!AU14),TEXT(Gradebook!AU14/(Gradebook!AU$6+100*(Gradebook!AU$6="")),"0%"),IF(Gradebook!AU14="M","missing","exempt"))&amp;"; ")</f>
        <v/>
      </c>
      <c r="AU8" s="94" t="str">
        <f>IF(OR($A8="",Gradebook!AV14=""),"",IF(Gradebook!AV$3="","Assignment 36",Gradebook!AV$3)&amp;" "&amp;IF(ISNUMBER(Gradebook!AV14),TEXT(Gradebook!AV14/(Gradebook!AV$6+100*(Gradebook!AV$6="")),"0%"),IF(Gradebook!AV14="M","missing","exempt"))&amp;"; ")</f>
        <v/>
      </c>
      <c r="AV8" s="94" t="str">
        <f>IF(OR($A8="",Gradebook!AW14=""),"",IF(Gradebook!AW$3="","Assignment 37",Gradebook!AW$3)&amp;" "&amp;IF(ISNUMBER(Gradebook!AW14),TEXT(Gradebook!AW14/(Gradebook!AW$6+100*(Gradebook!AW$6="")),"0%"),IF(Gradebook!AW14="M","missing","exempt"))&amp;"; ")</f>
        <v/>
      </c>
      <c r="AW8" s="94" t="str">
        <f>IF(OR($A8="",Gradebook!AX14=""),"",IF(Gradebook!AX$3="","Assignment 38",Gradebook!AX$3)&amp;" "&amp;IF(ISNUMBER(Gradebook!AX14),TEXT(Gradebook!AX14/(Gradebook!AX$6+100*(Gradebook!AX$6="")),"0%"),IF(Gradebook!AX14="M","missing","exempt"))&amp;"; ")</f>
        <v/>
      </c>
      <c r="AX8" s="94" t="str">
        <f>IF(OR($A8="",Gradebook!AY14=""),"",IF(Gradebook!AY$3="","Assignment 39",Gradebook!AY$3)&amp;" "&amp;IF(ISNUMBER(Gradebook!AY14),TEXT(Gradebook!AY14/(Gradebook!AY$6+100*(Gradebook!AY$6="")),"0%"),IF(Gradebook!AY14="M","missing","exempt"))&amp;"; ")</f>
        <v/>
      </c>
      <c r="AY8" s="94" t="str">
        <f>IF(OR($A8="",Gradebook!AZ14=""),"",IF(Gradebook!AZ$3="","Assignment 40",Gradebook!AZ$3)&amp;" "&amp;IF(ISNUMBER(Gradebook!AZ14),TEXT(Gradebook!AZ14/(Gradebook!AZ$6+100*(Gradebook!AZ$6="")),"0%"),IF(Gradebook!AZ14="M","missing","exempt"))&amp;"; ")</f>
        <v/>
      </c>
      <c r="AZ8" s="94" t="str">
        <f>IF($A8="","",IF(ISNUMBER(Gradebook!F14),Gradebook!F$3&amp;" "&amp;TEXT(Gradebook!F14,"0%")&amp;"; ","")&amp;IF(ISNUMBER(Gradebook!G14),Gradebook!G$3&amp;" "&amp;TEXT(Gradebook!G14,"0%")&amp;"; ","")&amp;IF(ISNUMBER(Gradebook!H14),Gradebook!H$3&amp;" "&amp;TEXT(Gradebook!H14,"0%")&amp;"; ","")&amp;IF(ISNUMBER(Gradebook!I14),Gradebook!I$3&amp;" "&amp;TEXT(Gradebook!I14,"0%")&amp;"; ","")&amp;IF(ISNUMBER(Gradebook!J14),Gradebook!J$3&amp;" "&amp;TEXT(Gradebook!J14,"0%")&amp;"; ","")&amp;IF(ISNUMBER(Gradebook!K14),Gradebook!K$3&amp;" "&amp;TEXT(Gradebook!K14,"0%")&amp;"; ",""))</f>
        <v xml:space="preserve">Tests 87%; Quizzes 88%; Assignments 90%; Labs and projects 94%; </v>
      </c>
      <c r="BA8" s="94" t="str">
        <f t="shared" si="3"/>
        <v xml:space="preserve">Cells Quiz 90%; Microscope Lab 96%; Unit 1 Test: Tissues and Organs 88%; Body Systems Infographic 90%; Chemistry Quiz 85%; Reaction Types Lab 92%; Climate Change Report 90%; Unit 2 Test: Chemistry 87%; </v>
      </c>
      <c r="BB8" s="94" t="str">
        <f>IF(NOT(ISNUMBER($K8)),"",IF(INDEX('Learning Skills'!$C$7:$C$46,$K8)="","","Responsibility "&amp;INDEX('Learning Skills'!$C$7:$C$46,$K8)&amp;"; ")&amp;IF(INDEX('Learning Skills'!$D$7:$D$46,$K8)="","","Organization "&amp;INDEX('Learning Skills'!$D$7:$D$46,$K8)&amp;"; ")&amp;IF(INDEX('Learning Skills'!$E$7:$E$46,$K8)="","","Independent Work "&amp;INDEX('Learning Skills'!$E$7:$E$46,$K8)&amp;"; ")&amp;IF(INDEX('Learning Skills'!$F$7:$F$46,$K8)="","","Collaboration "&amp;INDEX('Learning Skills'!$F$7:$F$46,$K8)&amp;"; ")&amp;IF(INDEX('Learning Skills'!$G$7:$G$46,$K8)="","","Initiative "&amp;INDEX('Learning Skills'!$G$7:$G$46,$K8)&amp;"; ")&amp;IF(INDEX('Learning Skills'!$H$7:$H$46,$K8)="","","Self-Regulation "&amp;INDEX('Learning Skills'!$H$7:$H$46,$K8)&amp;"; "))</f>
        <v xml:space="preserve">Responsibility E; Organization E; Independent Work E; Collaboration S; Initiative G; Self-Regulation E; </v>
      </c>
    </row>
    <row r="9" spans="1:54" ht="62" customHeight="1" x14ac:dyDescent="0.45">
      <c r="A9" s="95" t="str">
        <f>IF(Gradebook!$B15="","",Gradebook!$A15)</f>
        <v>S06</v>
      </c>
      <c r="B9" s="95" t="str">
        <f>IF($A9="","",Gradebook!$C15&amp;"")</f>
        <v>he/him</v>
      </c>
      <c r="C9" s="96">
        <f>IF($A9="","",Gradebook!$D15)</f>
        <v>0.512063492063492</v>
      </c>
      <c r="D9" s="95" t="str">
        <f>IF($A9="","",Gradebook!$E15&amp;"")</f>
        <v>Level 1</v>
      </c>
      <c r="E9" s="95" t="str">
        <f t="shared" si="0"/>
        <v>Tests 61%; Quizzes 63%; Assignments 22%; Labs and projects 66%</v>
      </c>
      <c r="F9" s="95" t="str">
        <f t="shared" si="1"/>
        <v>Cells Quiz 65%; Microscope Lab 68%; Unit 1 Test: Tissues and Organs 62%; Body Systems Infographic 67%; Chemistry Quiz 60%; Reaction Types Lab 64%; Climate Change Report missing; Unit 2 Test: Chemistry 60%</v>
      </c>
      <c r="G9" s="95" t="str">
        <f>IF($A9="","",Gradebook!$L15&amp;"")</f>
        <v>Explains concepts better in conversation than on paper. Marks drop on multi-step test questions. Climate report missing. Responds well to quick check-ins.</v>
      </c>
      <c r="H9" s="95" t="str">
        <f t="shared" si="2"/>
        <v>Responsibility S; Organization S; Independent Work N; Collaboration G; Initiative S; Self-Regulation S</v>
      </c>
      <c r="I9" s="95" t="str">
        <f>IF(NOT(ISNUMBER($K9)),"",INDEX('Learning Skills'!$I$7:$I$46,$K9)&amp;"")</f>
        <v>Needs a prompt to get started. Nov 13: report missing. Says what's hard when asked. Good with peers.</v>
      </c>
      <c r="K9" s="94">
        <f>IF($A9="","",IFERROR(MATCH($A9,'Learning Skills'!$A$7:$A$46,0),""))</f>
        <v>6</v>
      </c>
      <c r="L9" s="94" t="str">
        <f>IF(OR($A9="",Gradebook!M15=""),"",IF(Gradebook!M$3="","Assignment 1",Gradebook!M$3)&amp;" "&amp;IF(ISNUMBER(Gradebook!M15),TEXT(Gradebook!M15/(Gradebook!M$6+100*(Gradebook!M$6="")),"0%"),IF(Gradebook!M15="M","missing","exempt"))&amp;"; ")</f>
        <v xml:space="preserve">Cells Quiz 65%; </v>
      </c>
      <c r="M9" s="94" t="str">
        <f>IF(OR($A9="",Gradebook!N15=""),"",IF(Gradebook!N$3="","Assignment 2",Gradebook!N$3)&amp;" "&amp;IF(ISNUMBER(Gradebook!N15),TEXT(Gradebook!N15/(Gradebook!N$6+100*(Gradebook!N$6="")),"0%"),IF(Gradebook!N15="M","missing","exempt"))&amp;"; ")</f>
        <v xml:space="preserve">Microscope Lab 68%; </v>
      </c>
      <c r="N9" s="94" t="str">
        <f>IF(OR($A9="",Gradebook!O15=""),"",IF(Gradebook!O$3="","Assignment 3",Gradebook!O$3)&amp;" "&amp;IF(ISNUMBER(Gradebook!O15),TEXT(Gradebook!O15/(Gradebook!O$6+100*(Gradebook!O$6="")),"0%"),IF(Gradebook!O15="M","missing","exempt"))&amp;"; ")</f>
        <v xml:space="preserve">Unit 1 Test: Tissues and Organs 62%; </v>
      </c>
      <c r="O9" s="94" t="str">
        <f>IF(OR($A9="",Gradebook!P15=""),"",IF(Gradebook!P$3="","Assignment 4",Gradebook!P$3)&amp;" "&amp;IF(ISNUMBER(Gradebook!P15),TEXT(Gradebook!P15/(Gradebook!P$6+100*(Gradebook!P$6="")),"0%"),IF(Gradebook!P15="M","missing","exempt"))&amp;"; ")</f>
        <v xml:space="preserve">Body Systems Infographic 67%; </v>
      </c>
      <c r="P9" s="94" t="str">
        <f>IF(OR($A9="",Gradebook!Q15=""),"",IF(Gradebook!Q$3="","Assignment 5",Gradebook!Q$3)&amp;" "&amp;IF(ISNUMBER(Gradebook!Q15),TEXT(Gradebook!Q15/(Gradebook!Q$6+100*(Gradebook!Q$6="")),"0%"),IF(Gradebook!Q15="M","missing","exempt"))&amp;"; ")</f>
        <v xml:space="preserve">Chemistry Quiz 60%; </v>
      </c>
      <c r="Q9" s="94" t="str">
        <f>IF(OR($A9="",Gradebook!R15=""),"",IF(Gradebook!R$3="","Assignment 6",Gradebook!R$3)&amp;" "&amp;IF(ISNUMBER(Gradebook!R15),TEXT(Gradebook!R15/(Gradebook!R$6+100*(Gradebook!R$6="")),"0%"),IF(Gradebook!R15="M","missing","exempt"))&amp;"; ")</f>
        <v xml:space="preserve">Reaction Types Lab 64%; </v>
      </c>
      <c r="R9" s="94" t="str">
        <f>IF(OR($A9="",Gradebook!S15=""),"",IF(Gradebook!S$3="","Assignment 7",Gradebook!S$3)&amp;" "&amp;IF(ISNUMBER(Gradebook!S15),TEXT(Gradebook!S15/(Gradebook!S$6+100*(Gradebook!S$6="")),"0%"),IF(Gradebook!S15="M","missing","exempt"))&amp;"; ")</f>
        <v xml:space="preserve">Climate Change Report missing; </v>
      </c>
      <c r="S9" s="94" t="str">
        <f>IF(OR($A9="",Gradebook!T15=""),"",IF(Gradebook!T$3="","Assignment 8",Gradebook!T$3)&amp;" "&amp;IF(ISNUMBER(Gradebook!T15),TEXT(Gradebook!T15/(Gradebook!T$6+100*(Gradebook!T$6="")),"0%"),IF(Gradebook!T15="M","missing","exempt"))&amp;"; ")</f>
        <v xml:space="preserve">Unit 2 Test: Chemistry 60%; </v>
      </c>
      <c r="T9" s="94" t="str">
        <f>IF(OR($A9="",Gradebook!U15=""),"",IF(Gradebook!U$3="","Assignment 9",Gradebook!U$3)&amp;" "&amp;IF(ISNUMBER(Gradebook!U15),TEXT(Gradebook!U15/(Gradebook!U$6+100*(Gradebook!U$6="")),"0%"),IF(Gradebook!U15="M","missing","exempt"))&amp;"; ")</f>
        <v/>
      </c>
      <c r="U9" s="94" t="str">
        <f>IF(OR($A9="",Gradebook!V15=""),"",IF(Gradebook!V$3="","Assignment 10",Gradebook!V$3)&amp;" "&amp;IF(ISNUMBER(Gradebook!V15),TEXT(Gradebook!V15/(Gradebook!V$6+100*(Gradebook!V$6="")),"0%"),IF(Gradebook!V15="M","missing","exempt"))&amp;"; ")</f>
        <v/>
      </c>
      <c r="V9" s="94" t="str">
        <f>IF(OR($A9="",Gradebook!W15=""),"",IF(Gradebook!W$3="","Assignment 11",Gradebook!W$3)&amp;" "&amp;IF(ISNUMBER(Gradebook!W15),TEXT(Gradebook!W15/(Gradebook!W$6+100*(Gradebook!W$6="")),"0%"),IF(Gradebook!W15="M","missing","exempt"))&amp;"; ")</f>
        <v/>
      </c>
      <c r="W9" s="94" t="str">
        <f>IF(OR($A9="",Gradebook!X15=""),"",IF(Gradebook!X$3="","Assignment 12",Gradebook!X$3)&amp;" "&amp;IF(ISNUMBER(Gradebook!X15),TEXT(Gradebook!X15/(Gradebook!X$6+100*(Gradebook!X$6="")),"0%"),IF(Gradebook!X15="M","missing","exempt"))&amp;"; ")</f>
        <v/>
      </c>
      <c r="X9" s="94" t="str">
        <f>IF(OR($A9="",Gradebook!Y15=""),"",IF(Gradebook!Y$3="","Assignment 13",Gradebook!Y$3)&amp;" "&amp;IF(ISNUMBER(Gradebook!Y15),TEXT(Gradebook!Y15/(Gradebook!Y$6+100*(Gradebook!Y$6="")),"0%"),IF(Gradebook!Y15="M","missing","exempt"))&amp;"; ")</f>
        <v/>
      </c>
      <c r="Y9" s="94" t="str">
        <f>IF(OR($A9="",Gradebook!Z15=""),"",IF(Gradebook!Z$3="","Assignment 14",Gradebook!Z$3)&amp;" "&amp;IF(ISNUMBER(Gradebook!Z15),TEXT(Gradebook!Z15/(Gradebook!Z$6+100*(Gradebook!Z$6="")),"0%"),IF(Gradebook!Z15="M","missing","exempt"))&amp;"; ")</f>
        <v/>
      </c>
      <c r="Z9" s="94" t="str">
        <f>IF(OR($A9="",Gradebook!AA15=""),"",IF(Gradebook!AA$3="","Assignment 15",Gradebook!AA$3)&amp;" "&amp;IF(ISNUMBER(Gradebook!AA15),TEXT(Gradebook!AA15/(Gradebook!AA$6+100*(Gradebook!AA$6="")),"0%"),IF(Gradebook!AA15="M","missing","exempt"))&amp;"; ")</f>
        <v/>
      </c>
      <c r="AA9" s="94" t="str">
        <f>IF(OR($A9="",Gradebook!AB15=""),"",IF(Gradebook!AB$3="","Assignment 16",Gradebook!AB$3)&amp;" "&amp;IF(ISNUMBER(Gradebook!AB15),TEXT(Gradebook!AB15/(Gradebook!AB$6+100*(Gradebook!AB$6="")),"0%"),IF(Gradebook!AB15="M","missing","exempt"))&amp;"; ")</f>
        <v/>
      </c>
      <c r="AB9" s="94" t="str">
        <f>IF(OR($A9="",Gradebook!AC15=""),"",IF(Gradebook!AC$3="","Assignment 17",Gradebook!AC$3)&amp;" "&amp;IF(ISNUMBER(Gradebook!AC15),TEXT(Gradebook!AC15/(Gradebook!AC$6+100*(Gradebook!AC$6="")),"0%"),IF(Gradebook!AC15="M","missing","exempt"))&amp;"; ")</f>
        <v/>
      </c>
      <c r="AC9" s="94" t="str">
        <f>IF(OR($A9="",Gradebook!AD15=""),"",IF(Gradebook!AD$3="","Assignment 18",Gradebook!AD$3)&amp;" "&amp;IF(ISNUMBER(Gradebook!AD15),TEXT(Gradebook!AD15/(Gradebook!AD$6+100*(Gradebook!AD$6="")),"0%"),IF(Gradebook!AD15="M","missing","exempt"))&amp;"; ")</f>
        <v/>
      </c>
      <c r="AD9" s="94" t="str">
        <f>IF(OR($A9="",Gradebook!AE15=""),"",IF(Gradebook!AE$3="","Assignment 19",Gradebook!AE$3)&amp;" "&amp;IF(ISNUMBER(Gradebook!AE15),TEXT(Gradebook!AE15/(Gradebook!AE$6+100*(Gradebook!AE$6="")),"0%"),IF(Gradebook!AE15="M","missing","exempt"))&amp;"; ")</f>
        <v/>
      </c>
      <c r="AE9" s="94" t="str">
        <f>IF(OR($A9="",Gradebook!AF15=""),"",IF(Gradebook!AF$3="","Assignment 20",Gradebook!AF$3)&amp;" "&amp;IF(ISNUMBER(Gradebook!AF15),TEXT(Gradebook!AF15/(Gradebook!AF$6+100*(Gradebook!AF$6="")),"0%"),IF(Gradebook!AF15="M","missing","exempt"))&amp;"; ")</f>
        <v/>
      </c>
      <c r="AF9" s="94" t="str">
        <f>IF(OR($A9="",Gradebook!AG15=""),"",IF(Gradebook!AG$3="","Assignment 21",Gradebook!AG$3)&amp;" "&amp;IF(ISNUMBER(Gradebook!AG15),TEXT(Gradebook!AG15/(Gradebook!AG$6+100*(Gradebook!AG$6="")),"0%"),IF(Gradebook!AG15="M","missing","exempt"))&amp;"; ")</f>
        <v/>
      </c>
      <c r="AG9" s="94" t="str">
        <f>IF(OR($A9="",Gradebook!AH15=""),"",IF(Gradebook!AH$3="","Assignment 22",Gradebook!AH$3)&amp;" "&amp;IF(ISNUMBER(Gradebook!AH15),TEXT(Gradebook!AH15/(Gradebook!AH$6+100*(Gradebook!AH$6="")),"0%"),IF(Gradebook!AH15="M","missing","exempt"))&amp;"; ")</f>
        <v/>
      </c>
      <c r="AH9" s="94" t="str">
        <f>IF(OR($A9="",Gradebook!AI15=""),"",IF(Gradebook!AI$3="","Assignment 23",Gradebook!AI$3)&amp;" "&amp;IF(ISNUMBER(Gradebook!AI15),TEXT(Gradebook!AI15/(Gradebook!AI$6+100*(Gradebook!AI$6="")),"0%"),IF(Gradebook!AI15="M","missing","exempt"))&amp;"; ")</f>
        <v/>
      </c>
      <c r="AI9" s="94" t="str">
        <f>IF(OR($A9="",Gradebook!AJ15=""),"",IF(Gradebook!AJ$3="","Assignment 24",Gradebook!AJ$3)&amp;" "&amp;IF(ISNUMBER(Gradebook!AJ15),TEXT(Gradebook!AJ15/(Gradebook!AJ$6+100*(Gradebook!AJ$6="")),"0%"),IF(Gradebook!AJ15="M","missing","exempt"))&amp;"; ")</f>
        <v/>
      </c>
      <c r="AJ9" s="94" t="str">
        <f>IF(OR($A9="",Gradebook!AK15=""),"",IF(Gradebook!AK$3="","Assignment 25",Gradebook!AK$3)&amp;" "&amp;IF(ISNUMBER(Gradebook!AK15),TEXT(Gradebook!AK15/(Gradebook!AK$6+100*(Gradebook!AK$6="")),"0%"),IF(Gradebook!AK15="M","missing","exempt"))&amp;"; ")</f>
        <v/>
      </c>
      <c r="AK9" s="94" t="str">
        <f>IF(OR($A9="",Gradebook!AL15=""),"",IF(Gradebook!AL$3="","Assignment 26",Gradebook!AL$3)&amp;" "&amp;IF(ISNUMBER(Gradebook!AL15),TEXT(Gradebook!AL15/(Gradebook!AL$6+100*(Gradebook!AL$6="")),"0%"),IF(Gradebook!AL15="M","missing","exempt"))&amp;"; ")</f>
        <v/>
      </c>
      <c r="AL9" s="94" t="str">
        <f>IF(OR($A9="",Gradebook!AM15=""),"",IF(Gradebook!AM$3="","Assignment 27",Gradebook!AM$3)&amp;" "&amp;IF(ISNUMBER(Gradebook!AM15),TEXT(Gradebook!AM15/(Gradebook!AM$6+100*(Gradebook!AM$6="")),"0%"),IF(Gradebook!AM15="M","missing","exempt"))&amp;"; ")</f>
        <v/>
      </c>
      <c r="AM9" s="94" t="str">
        <f>IF(OR($A9="",Gradebook!AN15=""),"",IF(Gradebook!AN$3="","Assignment 28",Gradebook!AN$3)&amp;" "&amp;IF(ISNUMBER(Gradebook!AN15),TEXT(Gradebook!AN15/(Gradebook!AN$6+100*(Gradebook!AN$6="")),"0%"),IF(Gradebook!AN15="M","missing","exempt"))&amp;"; ")</f>
        <v/>
      </c>
      <c r="AN9" s="94" t="str">
        <f>IF(OR($A9="",Gradebook!AO15=""),"",IF(Gradebook!AO$3="","Assignment 29",Gradebook!AO$3)&amp;" "&amp;IF(ISNUMBER(Gradebook!AO15),TEXT(Gradebook!AO15/(Gradebook!AO$6+100*(Gradebook!AO$6="")),"0%"),IF(Gradebook!AO15="M","missing","exempt"))&amp;"; ")</f>
        <v/>
      </c>
      <c r="AO9" s="94" t="str">
        <f>IF(OR($A9="",Gradebook!AP15=""),"",IF(Gradebook!AP$3="","Assignment 30",Gradebook!AP$3)&amp;" "&amp;IF(ISNUMBER(Gradebook!AP15),TEXT(Gradebook!AP15/(Gradebook!AP$6+100*(Gradebook!AP$6="")),"0%"),IF(Gradebook!AP15="M","missing","exempt"))&amp;"; ")</f>
        <v/>
      </c>
      <c r="AP9" s="94" t="str">
        <f>IF(OR($A9="",Gradebook!AQ15=""),"",IF(Gradebook!AQ$3="","Assignment 31",Gradebook!AQ$3)&amp;" "&amp;IF(ISNUMBER(Gradebook!AQ15),TEXT(Gradebook!AQ15/(Gradebook!AQ$6+100*(Gradebook!AQ$6="")),"0%"),IF(Gradebook!AQ15="M","missing","exempt"))&amp;"; ")</f>
        <v/>
      </c>
      <c r="AQ9" s="94" t="str">
        <f>IF(OR($A9="",Gradebook!AR15=""),"",IF(Gradebook!AR$3="","Assignment 32",Gradebook!AR$3)&amp;" "&amp;IF(ISNUMBER(Gradebook!AR15),TEXT(Gradebook!AR15/(Gradebook!AR$6+100*(Gradebook!AR$6="")),"0%"),IF(Gradebook!AR15="M","missing","exempt"))&amp;"; ")</f>
        <v/>
      </c>
      <c r="AR9" s="94" t="str">
        <f>IF(OR($A9="",Gradebook!AS15=""),"",IF(Gradebook!AS$3="","Assignment 33",Gradebook!AS$3)&amp;" "&amp;IF(ISNUMBER(Gradebook!AS15),TEXT(Gradebook!AS15/(Gradebook!AS$6+100*(Gradebook!AS$6="")),"0%"),IF(Gradebook!AS15="M","missing","exempt"))&amp;"; ")</f>
        <v/>
      </c>
      <c r="AS9" s="94" t="str">
        <f>IF(OR($A9="",Gradebook!AT15=""),"",IF(Gradebook!AT$3="","Assignment 34",Gradebook!AT$3)&amp;" "&amp;IF(ISNUMBER(Gradebook!AT15),TEXT(Gradebook!AT15/(Gradebook!AT$6+100*(Gradebook!AT$6="")),"0%"),IF(Gradebook!AT15="M","missing","exempt"))&amp;"; ")</f>
        <v/>
      </c>
      <c r="AT9" s="94" t="str">
        <f>IF(OR($A9="",Gradebook!AU15=""),"",IF(Gradebook!AU$3="","Assignment 35",Gradebook!AU$3)&amp;" "&amp;IF(ISNUMBER(Gradebook!AU15),TEXT(Gradebook!AU15/(Gradebook!AU$6+100*(Gradebook!AU$6="")),"0%"),IF(Gradebook!AU15="M","missing","exempt"))&amp;"; ")</f>
        <v/>
      </c>
      <c r="AU9" s="94" t="str">
        <f>IF(OR($A9="",Gradebook!AV15=""),"",IF(Gradebook!AV$3="","Assignment 36",Gradebook!AV$3)&amp;" "&amp;IF(ISNUMBER(Gradebook!AV15),TEXT(Gradebook!AV15/(Gradebook!AV$6+100*(Gradebook!AV$6="")),"0%"),IF(Gradebook!AV15="M","missing","exempt"))&amp;"; ")</f>
        <v/>
      </c>
      <c r="AV9" s="94" t="str">
        <f>IF(OR($A9="",Gradebook!AW15=""),"",IF(Gradebook!AW$3="","Assignment 37",Gradebook!AW$3)&amp;" "&amp;IF(ISNUMBER(Gradebook!AW15),TEXT(Gradebook!AW15/(Gradebook!AW$6+100*(Gradebook!AW$6="")),"0%"),IF(Gradebook!AW15="M","missing","exempt"))&amp;"; ")</f>
        <v/>
      </c>
      <c r="AW9" s="94" t="str">
        <f>IF(OR($A9="",Gradebook!AX15=""),"",IF(Gradebook!AX$3="","Assignment 38",Gradebook!AX$3)&amp;" "&amp;IF(ISNUMBER(Gradebook!AX15),TEXT(Gradebook!AX15/(Gradebook!AX$6+100*(Gradebook!AX$6="")),"0%"),IF(Gradebook!AX15="M","missing","exempt"))&amp;"; ")</f>
        <v/>
      </c>
      <c r="AX9" s="94" t="str">
        <f>IF(OR($A9="",Gradebook!AY15=""),"",IF(Gradebook!AY$3="","Assignment 39",Gradebook!AY$3)&amp;" "&amp;IF(ISNUMBER(Gradebook!AY15),TEXT(Gradebook!AY15/(Gradebook!AY$6+100*(Gradebook!AY$6="")),"0%"),IF(Gradebook!AY15="M","missing","exempt"))&amp;"; ")</f>
        <v/>
      </c>
      <c r="AY9" s="94" t="str">
        <f>IF(OR($A9="",Gradebook!AZ15=""),"",IF(Gradebook!AZ$3="","Assignment 40",Gradebook!AZ$3)&amp;" "&amp;IF(ISNUMBER(Gradebook!AZ15),TEXT(Gradebook!AZ15/(Gradebook!AZ$6+100*(Gradebook!AZ$6="")),"0%"),IF(Gradebook!AZ15="M","missing","exempt"))&amp;"; ")</f>
        <v/>
      </c>
      <c r="AZ9" s="94" t="str">
        <f>IF($A9="","",IF(ISNUMBER(Gradebook!F15),Gradebook!F$3&amp;" "&amp;TEXT(Gradebook!F15,"0%")&amp;"; ","")&amp;IF(ISNUMBER(Gradebook!G15),Gradebook!G$3&amp;" "&amp;TEXT(Gradebook!G15,"0%")&amp;"; ","")&amp;IF(ISNUMBER(Gradebook!H15),Gradebook!H$3&amp;" "&amp;TEXT(Gradebook!H15,"0%")&amp;"; ","")&amp;IF(ISNUMBER(Gradebook!I15),Gradebook!I$3&amp;" "&amp;TEXT(Gradebook!I15,"0%")&amp;"; ","")&amp;IF(ISNUMBER(Gradebook!J15),Gradebook!J$3&amp;" "&amp;TEXT(Gradebook!J15,"0%")&amp;"; ","")&amp;IF(ISNUMBER(Gradebook!K15),Gradebook!K$3&amp;" "&amp;TEXT(Gradebook!K15,"0%")&amp;"; ",""))</f>
        <v xml:space="preserve">Tests 61%; Quizzes 63%; Assignments 22%; Labs and projects 66%; </v>
      </c>
      <c r="BA9" s="94" t="str">
        <f t="shared" si="3"/>
        <v xml:space="preserve">Cells Quiz 65%; Microscope Lab 68%; Unit 1 Test: Tissues and Organs 62%; Body Systems Infographic 67%; Chemistry Quiz 60%; Reaction Types Lab 64%; Climate Change Report missing; Unit 2 Test: Chemistry 60%; </v>
      </c>
      <c r="BB9" s="94" t="str">
        <f>IF(NOT(ISNUMBER($K9)),"",IF(INDEX('Learning Skills'!$C$7:$C$46,$K9)="","","Responsibility "&amp;INDEX('Learning Skills'!$C$7:$C$46,$K9)&amp;"; ")&amp;IF(INDEX('Learning Skills'!$D$7:$D$46,$K9)="","","Organization "&amp;INDEX('Learning Skills'!$D$7:$D$46,$K9)&amp;"; ")&amp;IF(INDEX('Learning Skills'!$E$7:$E$46,$K9)="","","Independent Work "&amp;INDEX('Learning Skills'!$E$7:$E$46,$K9)&amp;"; ")&amp;IF(INDEX('Learning Skills'!$F$7:$F$46,$K9)="","","Collaboration "&amp;INDEX('Learning Skills'!$F$7:$F$46,$K9)&amp;"; ")&amp;IF(INDEX('Learning Skills'!$G$7:$G$46,$K9)="","","Initiative "&amp;INDEX('Learning Skills'!$G$7:$G$46,$K9)&amp;"; ")&amp;IF(INDEX('Learning Skills'!$H$7:$H$46,$K9)="","","Self-Regulation "&amp;INDEX('Learning Skills'!$H$7:$H$46,$K9)&amp;"; "))</f>
        <v xml:space="preserve">Responsibility S; Organization S; Independent Work N; Collaboration G; Initiative S; Self-Regulation S; </v>
      </c>
    </row>
    <row r="10" spans="1:54" ht="62" customHeight="1" x14ac:dyDescent="0.45">
      <c r="A10" s="95" t="str">
        <f>IF(Gradebook!$B16="","",Gradebook!$A16)</f>
        <v>S07</v>
      </c>
      <c r="B10" s="95" t="str">
        <f>IF($A10="","",Gradebook!$C16&amp;"")</f>
        <v>they/them</v>
      </c>
      <c r="C10" s="96">
        <f>IF($A10="","",Gradebook!$D16)</f>
        <v>0.66833333333333322</v>
      </c>
      <c r="D10" s="95" t="str">
        <f>IF($A10="","",Gradebook!$E16&amp;"")</f>
        <v>Level 2</v>
      </c>
      <c r="E10" s="95" t="str">
        <f t="shared" si="0"/>
        <v>Tests 68%; Quizzes 80%; Assignments 50%; Labs and projects 78%</v>
      </c>
      <c r="F10" s="95" t="str">
        <f t="shared" si="1"/>
        <v>Cells Quiz 85%; Microscope Lab 80%; Unit 1 Test: Tissues and Organs 70%; Body Systems Infographic missing; Chemistry Quiz 75%; Reaction Types Lab 76%; Climate Change Report 75%; Unit 2 Test: Chemistry 67%</v>
      </c>
      <c r="G10" s="95" t="str">
        <f>IF($A10="","",Gradebook!$L16&amp;"")</f>
        <v>Thoughtful answers when engaged. Infographic never submitted after two reminders. Unit 2 test showed real gains on reaction types.</v>
      </c>
      <c r="H10" s="95" t="str">
        <f t="shared" si="2"/>
        <v>Responsibility S; Organization N; Independent Work S; Collaboration G; Initiative G; Self-Regulation S</v>
      </c>
      <c r="I10" s="95" t="str">
        <f>IF(NOT(ISNUMBER($K10)),"",INDEX('Learning Skills'!$I$7:$I$46,$K10)&amp;"")</f>
        <v>Two reminders for the infographic. Brings fresh ideas to class discussion. Works better with a written checklist.</v>
      </c>
      <c r="K10" s="94">
        <f>IF($A10="","",IFERROR(MATCH($A10,'Learning Skills'!$A$7:$A$46,0),""))</f>
        <v>7</v>
      </c>
      <c r="L10" s="94" t="str">
        <f>IF(OR($A10="",Gradebook!M16=""),"",IF(Gradebook!M$3="","Assignment 1",Gradebook!M$3)&amp;" "&amp;IF(ISNUMBER(Gradebook!M16),TEXT(Gradebook!M16/(Gradebook!M$6+100*(Gradebook!M$6="")),"0%"),IF(Gradebook!M16="M","missing","exempt"))&amp;"; ")</f>
        <v xml:space="preserve">Cells Quiz 85%; </v>
      </c>
      <c r="M10" s="94" t="str">
        <f>IF(OR($A10="",Gradebook!N16=""),"",IF(Gradebook!N$3="","Assignment 2",Gradebook!N$3)&amp;" "&amp;IF(ISNUMBER(Gradebook!N16),TEXT(Gradebook!N16/(Gradebook!N$6+100*(Gradebook!N$6="")),"0%"),IF(Gradebook!N16="M","missing","exempt"))&amp;"; ")</f>
        <v xml:space="preserve">Microscope Lab 80%; </v>
      </c>
      <c r="N10" s="94" t="str">
        <f>IF(OR($A10="",Gradebook!O16=""),"",IF(Gradebook!O$3="","Assignment 3",Gradebook!O$3)&amp;" "&amp;IF(ISNUMBER(Gradebook!O16),TEXT(Gradebook!O16/(Gradebook!O$6+100*(Gradebook!O$6="")),"0%"),IF(Gradebook!O16="M","missing","exempt"))&amp;"; ")</f>
        <v xml:space="preserve">Unit 1 Test: Tissues and Organs 70%; </v>
      </c>
      <c r="O10" s="94" t="str">
        <f>IF(OR($A10="",Gradebook!P16=""),"",IF(Gradebook!P$3="","Assignment 4",Gradebook!P$3)&amp;" "&amp;IF(ISNUMBER(Gradebook!P16),TEXT(Gradebook!P16/(Gradebook!P$6+100*(Gradebook!P$6="")),"0%"),IF(Gradebook!P16="M","missing","exempt"))&amp;"; ")</f>
        <v xml:space="preserve">Body Systems Infographic missing; </v>
      </c>
      <c r="P10" s="94" t="str">
        <f>IF(OR($A10="",Gradebook!Q16=""),"",IF(Gradebook!Q$3="","Assignment 5",Gradebook!Q$3)&amp;" "&amp;IF(ISNUMBER(Gradebook!Q16),TEXT(Gradebook!Q16/(Gradebook!Q$6+100*(Gradebook!Q$6="")),"0%"),IF(Gradebook!Q16="M","missing","exempt"))&amp;"; ")</f>
        <v xml:space="preserve">Chemistry Quiz 75%; </v>
      </c>
      <c r="Q10" s="94" t="str">
        <f>IF(OR($A10="",Gradebook!R16=""),"",IF(Gradebook!R$3="","Assignment 6",Gradebook!R$3)&amp;" "&amp;IF(ISNUMBER(Gradebook!R16),TEXT(Gradebook!R16/(Gradebook!R$6+100*(Gradebook!R$6="")),"0%"),IF(Gradebook!R16="M","missing","exempt"))&amp;"; ")</f>
        <v xml:space="preserve">Reaction Types Lab 76%; </v>
      </c>
      <c r="R10" s="94" t="str">
        <f>IF(OR($A10="",Gradebook!S16=""),"",IF(Gradebook!S$3="","Assignment 7",Gradebook!S$3)&amp;" "&amp;IF(ISNUMBER(Gradebook!S16),TEXT(Gradebook!S16/(Gradebook!S$6+100*(Gradebook!S$6="")),"0%"),IF(Gradebook!S16="M","missing","exempt"))&amp;"; ")</f>
        <v xml:space="preserve">Climate Change Report 75%; </v>
      </c>
      <c r="S10" s="94" t="str">
        <f>IF(OR($A10="",Gradebook!T16=""),"",IF(Gradebook!T$3="","Assignment 8",Gradebook!T$3)&amp;" "&amp;IF(ISNUMBER(Gradebook!T16),TEXT(Gradebook!T16/(Gradebook!T$6+100*(Gradebook!T$6="")),"0%"),IF(Gradebook!T16="M","missing","exempt"))&amp;"; ")</f>
        <v xml:space="preserve">Unit 2 Test: Chemistry 67%; </v>
      </c>
      <c r="T10" s="94" t="str">
        <f>IF(OR($A10="",Gradebook!U16=""),"",IF(Gradebook!U$3="","Assignment 9",Gradebook!U$3)&amp;" "&amp;IF(ISNUMBER(Gradebook!U16),TEXT(Gradebook!U16/(Gradebook!U$6+100*(Gradebook!U$6="")),"0%"),IF(Gradebook!U16="M","missing","exempt"))&amp;"; ")</f>
        <v/>
      </c>
      <c r="U10" s="94" t="str">
        <f>IF(OR($A10="",Gradebook!V16=""),"",IF(Gradebook!V$3="","Assignment 10",Gradebook!V$3)&amp;" "&amp;IF(ISNUMBER(Gradebook!V16),TEXT(Gradebook!V16/(Gradebook!V$6+100*(Gradebook!V$6="")),"0%"),IF(Gradebook!V16="M","missing","exempt"))&amp;"; ")</f>
        <v/>
      </c>
      <c r="V10" s="94" t="str">
        <f>IF(OR($A10="",Gradebook!W16=""),"",IF(Gradebook!W$3="","Assignment 11",Gradebook!W$3)&amp;" "&amp;IF(ISNUMBER(Gradebook!W16),TEXT(Gradebook!W16/(Gradebook!W$6+100*(Gradebook!W$6="")),"0%"),IF(Gradebook!W16="M","missing","exempt"))&amp;"; ")</f>
        <v/>
      </c>
      <c r="W10" s="94" t="str">
        <f>IF(OR($A10="",Gradebook!X16=""),"",IF(Gradebook!X$3="","Assignment 12",Gradebook!X$3)&amp;" "&amp;IF(ISNUMBER(Gradebook!X16),TEXT(Gradebook!X16/(Gradebook!X$6+100*(Gradebook!X$6="")),"0%"),IF(Gradebook!X16="M","missing","exempt"))&amp;"; ")</f>
        <v/>
      </c>
      <c r="X10" s="94" t="str">
        <f>IF(OR($A10="",Gradebook!Y16=""),"",IF(Gradebook!Y$3="","Assignment 13",Gradebook!Y$3)&amp;" "&amp;IF(ISNUMBER(Gradebook!Y16),TEXT(Gradebook!Y16/(Gradebook!Y$6+100*(Gradebook!Y$6="")),"0%"),IF(Gradebook!Y16="M","missing","exempt"))&amp;"; ")</f>
        <v/>
      </c>
      <c r="Y10" s="94" t="str">
        <f>IF(OR($A10="",Gradebook!Z16=""),"",IF(Gradebook!Z$3="","Assignment 14",Gradebook!Z$3)&amp;" "&amp;IF(ISNUMBER(Gradebook!Z16),TEXT(Gradebook!Z16/(Gradebook!Z$6+100*(Gradebook!Z$6="")),"0%"),IF(Gradebook!Z16="M","missing","exempt"))&amp;"; ")</f>
        <v/>
      </c>
      <c r="Z10" s="94" t="str">
        <f>IF(OR($A10="",Gradebook!AA16=""),"",IF(Gradebook!AA$3="","Assignment 15",Gradebook!AA$3)&amp;" "&amp;IF(ISNUMBER(Gradebook!AA16),TEXT(Gradebook!AA16/(Gradebook!AA$6+100*(Gradebook!AA$6="")),"0%"),IF(Gradebook!AA16="M","missing","exempt"))&amp;"; ")</f>
        <v/>
      </c>
      <c r="AA10" s="94" t="str">
        <f>IF(OR($A10="",Gradebook!AB16=""),"",IF(Gradebook!AB$3="","Assignment 16",Gradebook!AB$3)&amp;" "&amp;IF(ISNUMBER(Gradebook!AB16),TEXT(Gradebook!AB16/(Gradebook!AB$6+100*(Gradebook!AB$6="")),"0%"),IF(Gradebook!AB16="M","missing","exempt"))&amp;"; ")</f>
        <v/>
      </c>
      <c r="AB10" s="94" t="str">
        <f>IF(OR($A10="",Gradebook!AC16=""),"",IF(Gradebook!AC$3="","Assignment 17",Gradebook!AC$3)&amp;" "&amp;IF(ISNUMBER(Gradebook!AC16),TEXT(Gradebook!AC16/(Gradebook!AC$6+100*(Gradebook!AC$6="")),"0%"),IF(Gradebook!AC16="M","missing","exempt"))&amp;"; ")</f>
        <v/>
      </c>
      <c r="AC10" s="94" t="str">
        <f>IF(OR($A10="",Gradebook!AD16=""),"",IF(Gradebook!AD$3="","Assignment 18",Gradebook!AD$3)&amp;" "&amp;IF(ISNUMBER(Gradebook!AD16),TEXT(Gradebook!AD16/(Gradebook!AD$6+100*(Gradebook!AD$6="")),"0%"),IF(Gradebook!AD16="M","missing","exempt"))&amp;"; ")</f>
        <v/>
      </c>
      <c r="AD10" s="94" t="str">
        <f>IF(OR($A10="",Gradebook!AE16=""),"",IF(Gradebook!AE$3="","Assignment 19",Gradebook!AE$3)&amp;" "&amp;IF(ISNUMBER(Gradebook!AE16),TEXT(Gradebook!AE16/(Gradebook!AE$6+100*(Gradebook!AE$6="")),"0%"),IF(Gradebook!AE16="M","missing","exempt"))&amp;"; ")</f>
        <v/>
      </c>
      <c r="AE10" s="94" t="str">
        <f>IF(OR($A10="",Gradebook!AF16=""),"",IF(Gradebook!AF$3="","Assignment 20",Gradebook!AF$3)&amp;" "&amp;IF(ISNUMBER(Gradebook!AF16),TEXT(Gradebook!AF16/(Gradebook!AF$6+100*(Gradebook!AF$6="")),"0%"),IF(Gradebook!AF16="M","missing","exempt"))&amp;"; ")</f>
        <v/>
      </c>
      <c r="AF10" s="94" t="str">
        <f>IF(OR($A10="",Gradebook!AG16=""),"",IF(Gradebook!AG$3="","Assignment 21",Gradebook!AG$3)&amp;" "&amp;IF(ISNUMBER(Gradebook!AG16),TEXT(Gradebook!AG16/(Gradebook!AG$6+100*(Gradebook!AG$6="")),"0%"),IF(Gradebook!AG16="M","missing","exempt"))&amp;"; ")</f>
        <v/>
      </c>
      <c r="AG10" s="94" t="str">
        <f>IF(OR($A10="",Gradebook!AH16=""),"",IF(Gradebook!AH$3="","Assignment 22",Gradebook!AH$3)&amp;" "&amp;IF(ISNUMBER(Gradebook!AH16),TEXT(Gradebook!AH16/(Gradebook!AH$6+100*(Gradebook!AH$6="")),"0%"),IF(Gradebook!AH16="M","missing","exempt"))&amp;"; ")</f>
        <v/>
      </c>
      <c r="AH10" s="94" t="str">
        <f>IF(OR($A10="",Gradebook!AI16=""),"",IF(Gradebook!AI$3="","Assignment 23",Gradebook!AI$3)&amp;" "&amp;IF(ISNUMBER(Gradebook!AI16),TEXT(Gradebook!AI16/(Gradebook!AI$6+100*(Gradebook!AI$6="")),"0%"),IF(Gradebook!AI16="M","missing","exempt"))&amp;"; ")</f>
        <v/>
      </c>
      <c r="AI10" s="94" t="str">
        <f>IF(OR($A10="",Gradebook!AJ16=""),"",IF(Gradebook!AJ$3="","Assignment 24",Gradebook!AJ$3)&amp;" "&amp;IF(ISNUMBER(Gradebook!AJ16),TEXT(Gradebook!AJ16/(Gradebook!AJ$6+100*(Gradebook!AJ$6="")),"0%"),IF(Gradebook!AJ16="M","missing","exempt"))&amp;"; ")</f>
        <v/>
      </c>
      <c r="AJ10" s="94" t="str">
        <f>IF(OR($A10="",Gradebook!AK16=""),"",IF(Gradebook!AK$3="","Assignment 25",Gradebook!AK$3)&amp;" "&amp;IF(ISNUMBER(Gradebook!AK16),TEXT(Gradebook!AK16/(Gradebook!AK$6+100*(Gradebook!AK$6="")),"0%"),IF(Gradebook!AK16="M","missing","exempt"))&amp;"; ")</f>
        <v/>
      </c>
      <c r="AK10" s="94" t="str">
        <f>IF(OR($A10="",Gradebook!AL16=""),"",IF(Gradebook!AL$3="","Assignment 26",Gradebook!AL$3)&amp;" "&amp;IF(ISNUMBER(Gradebook!AL16),TEXT(Gradebook!AL16/(Gradebook!AL$6+100*(Gradebook!AL$6="")),"0%"),IF(Gradebook!AL16="M","missing","exempt"))&amp;"; ")</f>
        <v/>
      </c>
      <c r="AL10" s="94" t="str">
        <f>IF(OR($A10="",Gradebook!AM16=""),"",IF(Gradebook!AM$3="","Assignment 27",Gradebook!AM$3)&amp;" "&amp;IF(ISNUMBER(Gradebook!AM16),TEXT(Gradebook!AM16/(Gradebook!AM$6+100*(Gradebook!AM$6="")),"0%"),IF(Gradebook!AM16="M","missing","exempt"))&amp;"; ")</f>
        <v/>
      </c>
      <c r="AM10" s="94" t="str">
        <f>IF(OR($A10="",Gradebook!AN16=""),"",IF(Gradebook!AN$3="","Assignment 28",Gradebook!AN$3)&amp;" "&amp;IF(ISNUMBER(Gradebook!AN16),TEXT(Gradebook!AN16/(Gradebook!AN$6+100*(Gradebook!AN$6="")),"0%"),IF(Gradebook!AN16="M","missing","exempt"))&amp;"; ")</f>
        <v/>
      </c>
      <c r="AN10" s="94" t="str">
        <f>IF(OR($A10="",Gradebook!AO16=""),"",IF(Gradebook!AO$3="","Assignment 29",Gradebook!AO$3)&amp;" "&amp;IF(ISNUMBER(Gradebook!AO16),TEXT(Gradebook!AO16/(Gradebook!AO$6+100*(Gradebook!AO$6="")),"0%"),IF(Gradebook!AO16="M","missing","exempt"))&amp;"; ")</f>
        <v/>
      </c>
      <c r="AO10" s="94" t="str">
        <f>IF(OR($A10="",Gradebook!AP16=""),"",IF(Gradebook!AP$3="","Assignment 30",Gradebook!AP$3)&amp;" "&amp;IF(ISNUMBER(Gradebook!AP16),TEXT(Gradebook!AP16/(Gradebook!AP$6+100*(Gradebook!AP$6="")),"0%"),IF(Gradebook!AP16="M","missing","exempt"))&amp;"; ")</f>
        <v/>
      </c>
      <c r="AP10" s="94" t="str">
        <f>IF(OR($A10="",Gradebook!AQ16=""),"",IF(Gradebook!AQ$3="","Assignment 31",Gradebook!AQ$3)&amp;" "&amp;IF(ISNUMBER(Gradebook!AQ16),TEXT(Gradebook!AQ16/(Gradebook!AQ$6+100*(Gradebook!AQ$6="")),"0%"),IF(Gradebook!AQ16="M","missing","exempt"))&amp;"; ")</f>
        <v/>
      </c>
      <c r="AQ10" s="94" t="str">
        <f>IF(OR($A10="",Gradebook!AR16=""),"",IF(Gradebook!AR$3="","Assignment 32",Gradebook!AR$3)&amp;" "&amp;IF(ISNUMBER(Gradebook!AR16),TEXT(Gradebook!AR16/(Gradebook!AR$6+100*(Gradebook!AR$6="")),"0%"),IF(Gradebook!AR16="M","missing","exempt"))&amp;"; ")</f>
        <v/>
      </c>
      <c r="AR10" s="94" t="str">
        <f>IF(OR($A10="",Gradebook!AS16=""),"",IF(Gradebook!AS$3="","Assignment 33",Gradebook!AS$3)&amp;" "&amp;IF(ISNUMBER(Gradebook!AS16),TEXT(Gradebook!AS16/(Gradebook!AS$6+100*(Gradebook!AS$6="")),"0%"),IF(Gradebook!AS16="M","missing","exempt"))&amp;"; ")</f>
        <v/>
      </c>
      <c r="AS10" s="94" t="str">
        <f>IF(OR($A10="",Gradebook!AT16=""),"",IF(Gradebook!AT$3="","Assignment 34",Gradebook!AT$3)&amp;" "&amp;IF(ISNUMBER(Gradebook!AT16),TEXT(Gradebook!AT16/(Gradebook!AT$6+100*(Gradebook!AT$6="")),"0%"),IF(Gradebook!AT16="M","missing","exempt"))&amp;"; ")</f>
        <v/>
      </c>
      <c r="AT10" s="94" t="str">
        <f>IF(OR($A10="",Gradebook!AU16=""),"",IF(Gradebook!AU$3="","Assignment 35",Gradebook!AU$3)&amp;" "&amp;IF(ISNUMBER(Gradebook!AU16),TEXT(Gradebook!AU16/(Gradebook!AU$6+100*(Gradebook!AU$6="")),"0%"),IF(Gradebook!AU16="M","missing","exempt"))&amp;"; ")</f>
        <v/>
      </c>
      <c r="AU10" s="94" t="str">
        <f>IF(OR($A10="",Gradebook!AV16=""),"",IF(Gradebook!AV$3="","Assignment 36",Gradebook!AV$3)&amp;" "&amp;IF(ISNUMBER(Gradebook!AV16),TEXT(Gradebook!AV16/(Gradebook!AV$6+100*(Gradebook!AV$6="")),"0%"),IF(Gradebook!AV16="M","missing","exempt"))&amp;"; ")</f>
        <v/>
      </c>
      <c r="AV10" s="94" t="str">
        <f>IF(OR($A10="",Gradebook!AW16=""),"",IF(Gradebook!AW$3="","Assignment 37",Gradebook!AW$3)&amp;" "&amp;IF(ISNUMBER(Gradebook!AW16),TEXT(Gradebook!AW16/(Gradebook!AW$6+100*(Gradebook!AW$6="")),"0%"),IF(Gradebook!AW16="M","missing","exempt"))&amp;"; ")</f>
        <v/>
      </c>
      <c r="AW10" s="94" t="str">
        <f>IF(OR($A10="",Gradebook!AX16=""),"",IF(Gradebook!AX$3="","Assignment 38",Gradebook!AX$3)&amp;" "&amp;IF(ISNUMBER(Gradebook!AX16),TEXT(Gradebook!AX16/(Gradebook!AX$6+100*(Gradebook!AX$6="")),"0%"),IF(Gradebook!AX16="M","missing","exempt"))&amp;"; ")</f>
        <v/>
      </c>
      <c r="AX10" s="94" t="str">
        <f>IF(OR($A10="",Gradebook!AY16=""),"",IF(Gradebook!AY$3="","Assignment 39",Gradebook!AY$3)&amp;" "&amp;IF(ISNUMBER(Gradebook!AY16),TEXT(Gradebook!AY16/(Gradebook!AY$6+100*(Gradebook!AY$6="")),"0%"),IF(Gradebook!AY16="M","missing","exempt"))&amp;"; ")</f>
        <v/>
      </c>
      <c r="AY10" s="94" t="str">
        <f>IF(OR($A10="",Gradebook!AZ16=""),"",IF(Gradebook!AZ$3="","Assignment 40",Gradebook!AZ$3)&amp;" "&amp;IF(ISNUMBER(Gradebook!AZ16),TEXT(Gradebook!AZ16/(Gradebook!AZ$6+100*(Gradebook!AZ$6="")),"0%"),IF(Gradebook!AZ16="M","missing","exempt"))&amp;"; ")</f>
        <v/>
      </c>
      <c r="AZ10" s="94" t="str">
        <f>IF($A10="","",IF(ISNUMBER(Gradebook!F16),Gradebook!F$3&amp;" "&amp;TEXT(Gradebook!F16,"0%")&amp;"; ","")&amp;IF(ISNUMBER(Gradebook!G16),Gradebook!G$3&amp;" "&amp;TEXT(Gradebook!G16,"0%")&amp;"; ","")&amp;IF(ISNUMBER(Gradebook!H16),Gradebook!H$3&amp;" "&amp;TEXT(Gradebook!H16,"0%")&amp;"; ","")&amp;IF(ISNUMBER(Gradebook!I16),Gradebook!I$3&amp;" "&amp;TEXT(Gradebook!I16,"0%")&amp;"; ","")&amp;IF(ISNUMBER(Gradebook!J16),Gradebook!J$3&amp;" "&amp;TEXT(Gradebook!J16,"0%")&amp;"; ","")&amp;IF(ISNUMBER(Gradebook!K16),Gradebook!K$3&amp;" "&amp;TEXT(Gradebook!K16,"0%")&amp;"; ",""))</f>
        <v xml:space="preserve">Tests 68%; Quizzes 80%; Assignments 50%; Labs and projects 78%; </v>
      </c>
      <c r="BA10" s="94" t="str">
        <f t="shared" si="3"/>
        <v xml:space="preserve">Cells Quiz 85%; Microscope Lab 80%; Unit 1 Test: Tissues and Organs 70%; Body Systems Infographic missing; Chemistry Quiz 75%; Reaction Types Lab 76%; Climate Change Report 75%; Unit 2 Test: Chemistry 67%; </v>
      </c>
      <c r="BB10" s="94" t="str">
        <f>IF(NOT(ISNUMBER($K10)),"",IF(INDEX('Learning Skills'!$C$7:$C$46,$K10)="","","Responsibility "&amp;INDEX('Learning Skills'!$C$7:$C$46,$K10)&amp;"; ")&amp;IF(INDEX('Learning Skills'!$D$7:$D$46,$K10)="","","Organization "&amp;INDEX('Learning Skills'!$D$7:$D$46,$K10)&amp;"; ")&amp;IF(INDEX('Learning Skills'!$E$7:$E$46,$K10)="","","Independent Work "&amp;INDEX('Learning Skills'!$E$7:$E$46,$K10)&amp;"; ")&amp;IF(INDEX('Learning Skills'!$F$7:$F$46,$K10)="","","Collaboration "&amp;INDEX('Learning Skills'!$F$7:$F$46,$K10)&amp;"; ")&amp;IF(INDEX('Learning Skills'!$G$7:$G$46,$K10)="","","Initiative "&amp;INDEX('Learning Skills'!$G$7:$G$46,$K10)&amp;"; ")&amp;IF(INDEX('Learning Skills'!$H$7:$H$46,$K10)="","","Self-Regulation "&amp;INDEX('Learning Skills'!$H$7:$H$46,$K10)&amp;"; "))</f>
        <v xml:space="preserve">Responsibility S; Organization N; Independent Work S; Collaboration G; Initiative G; Self-Regulation S; </v>
      </c>
    </row>
    <row r="11" spans="1:54" ht="62" customHeight="1" x14ac:dyDescent="0.45">
      <c r="A11" s="95" t="str">
        <f>IF(Gradebook!$B17="","",Gradebook!$A17)</f>
        <v>S08</v>
      </c>
      <c r="B11" s="95" t="str">
        <f>IF($A11="","",Gradebook!$C17&amp;"")</f>
        <v>he/him</v>
      </c>
      <c r="C11" s="96">
        <f>IF($A11="","",Gradebook!$D17)</f>
        <v>0.68134920634920626</v>
      </c>
      <c r="D11" s="95" t="str">
        <f>IF($A11="","",Gradebook!$E17&amp;"")</f>
        <v>Level 2</v>
      </c>
      <c r="E11" s="95" t="str">
        <f t="shared" si="0"/>
        <v>Tests 66%; Quizzes 63%; Assignments 72%; Labs and projects 70%</v>
      </c>
      <c r="F11" s="95" t="str">
        <f t="shared" si="1"/>
        <v>Cells Quiz 60%; Microscope Lab 72%; Unit 1 Test: Tissues and Organs 66%; Body Systems Infographic 77%; Chemistry Quiz 65%; Reaction Types Lab 68%; Climate Change Report 70%</v>
      </c>
      <c r="G11" s="95" t="str">
        <f>IF($A11="","",Gradebook!$L17&amp;"")</f>
        <v>Away for the Unit 2 test, rewrite booked. Lab work is solid. Quiz marks swing week to week: needs to review notes between classes.</v>
      </c>
      <c r="H11" s="95" t="str">
        <f t="shared" si="2"/>
        <v>Responsibility G; Organization S; Independent Work G; Collaboration G; Initiative S; Self-Regulation G</v>
      </c>
      <c r="I11" s="95" t="str">
        <f>IF(NOT(ISNUMBER($K11)),"",INDEX('Learning Skills'!$I$7:$I$46,$K11)&amp;"")</f>
        <v>Tells me about absences ahead of time. Sep 29: notes binder disorganized. Good lab partner.</v>
      </c>
      <c r="K11" s="94">
        <f>IF($A11="","",IFERROR(MATCH($A11,'Learning Skills'!$A$7:$A$46,0),""))</f>
        <v>8</v>
      </c>
      <c r="L11" s="94" t="str">
        <f>IF(OR($A11="",Gradebook!M17=""),"",IF(Gradebook!M$3="","Assignment 1",Gradebook!M$3)&amp;" "&amp;IF(ISNUMBER(Gradebook!M17),TEXT(Gradebook!M17/(Gradebook!M$6+100*(Gradebook!M$6="")),"0%"),IF(Gradebook!M17="M","missing","exempt"))&amp;"; ")</f>
        <v xml:space="preserve">Cells Quiz 60%; </v>
      </c>
      <c r="M11" s="94" t="str">
        <f>IF(OR($A11="",Gradebook!N17=""),"",IF(Gradebook!N$3="","Assignment 2",Gradebook!N$3)&amp;" "&amp;IF(ISNUMBER(Gradebook!N17),TEXT(Gradebook!N17/(Gradebook!N$6+100*(Gradebook!N$6="")),"0%"),IF(Gradebook!N17="M","missing","exempt"))&amp;"; ")</f>
        <v xml:space="preserve">Microscope Lab 72%; </v>
      </c>
      <c r="N11" s="94" t="str">
        <f>IF(OR($A11="",Gradebook!O17=""),"",IF(Gradebook!O$3="","Assignment 3",Gradebook!O$3)&amp;" "&amp;IF(ISNUMBER(Gradebook!O17),TEXT(Gradebook!O17/(Gradebook!O$6+100*(Gradebook!O$6="")),"0%"),IF(Gradebook!O17="M","missing","exempt"))&amp;"; ")</f>
        <v xml:space="preserve">Unit 1 Test: Tissues and Organs 66%; </v>
      </c>
      <c r="O11" s="94" t="str">
        <f>IF(OR($A11="",Gradebook!P17=""),"",IF(Gradebook!P$3="","Assignment 4",Gradebook!P$3)&amp;" "&amp;IF(ISNUMBER(Gradebook!P17),TEXT(Gradebook!P17/(Gradebook!P$6+100*(Gradebook!P$6="")),"0%"),IF(Gradebook!P17="M","missing","exempt"))&amp;"; ")</f>
        <v xml:space="preserve">Body Systems Infographic 77%; </v>
      </c>
      <c r="P11" s="94" t="str">
        <f>IF(OR($A11="",Gradebook!Q17=""),"",IF(Gradebook!Q$3="","Assignment 5",Gradebook!Q$3)&amp;" "&amp;IF(ISNUMBER(Gradebook!Q17),TEXT(Gradebook!Q17/(Gradebook!Q$6+100*(Gradebook!Q$6="")),"0%"),IF(Gradebook!Q17="M","missing","exempt"))&amp;"; ")</f>
        <v xml:space="preserve">Chemistry Quiz 65%; </v>
      </c>
      <c r="Q11" s="94" t="str">
        <f>IF(OR($A11="",Gradebook!R17=""),"",IF(Gradebook!R$3="","Assignment 6",Gradebook!R$3)&amp;" "&amp;IF(ISNUMBER(Gradebook!R17),TEXT(Gradebook!R17/(Gradebook!R$6+100*(Gradebook!R$6="")),"0%"),IF(Gradebook!R17="M","missing","exempt"))&amp;"; ")</f>
        <v xml:space="preserve">Reaction Types Lab 68%; </v>
      </c>
      <c r="R11" s="94" t="str">
        <f>IF(OR($A11="",Gradebook!S17=""),"",IF(Gradebook!S$3="","Assignment 7",Gradebook!S$3)&amp;" "&amp;IF(ISNUMBER(Gradebook!S17),TEXT(Gradebook!S17/(Gradebook!S$6+100*(Gradebook!S$6="")),"0%"),IF(Gradebook!S17="M","missing","exempt"))&amp;"; ")</f>
        <v xml:space="preserve">Climate Change Report 70%; </v>
      </c>
      <c r="S11" s="94" t="str">
        <f>IF(OR($A11="",Gradebook!T17=""),"",IF(Gradebook!T$3="","Assignment 8",Gradebook!T$3)&amp;" "&amp;IF(ISNUMBER(Gradebook!T17),TEXT(Gradebook!T17/(Gradebook!T$6+100*(Gradebook!T$6="")),"0%"),IF(Gradebook!T17="M","missing","exempt"))&amp;"; ")</f>
        <v/>
      </c>
      <c r="T11" s="94" t="str">
        <f>IF(OR($A11="",Gradebook!U17=""),"",IF(Gradebook!U$3="","Assignment 9",Gradebook!U$3)&amp;" "&amp;IF(ISNUMBER(Gradebook!U17),TEXT(Gradebook!U17/(Gradebook!U$6+100*(Gradebook!U$6="")),"0%"),IF(Gradebook!U17="M","missing","exempt"))&amp;"; ")</f>
        <v/>
      </c>
      <c r="U11" s="94" t="str">
        <f>IF(OR($A11="",Gradebook!V17=""),"",IF(Gradebook!V$3="","Assignment 10",Gradebook!V$3)&amp;" "&amp;IF(ISNUMBER(Gradebook!V17),TEXT(Gradebook!V17/(Gradebook!V$6+100*(Gradebook!V$6="")),"0%"),IF(Gradebook!V17="M","missing","exempt"))&amp;"; ")</f>
        <v/>
      </c>
      <c r="V11" s="94" t="str">
        <f>IF(OR($A11="",Gradebook!W17=""),"",IF(Gradebook!W$3="","Assignment 11",Gradebook!W$3)&amp;" "&amp;IF(ISNUMBER(Gradebook!W17),TEXT(Gradebook!W17/(Gradebook!W$6+100*(Gradebook!W$6="")),"0%"),IF(Gradebook!W17="M","missing","exempt"))&amp;"; ")</f>
        <v/>
      </c>
      <c r="W11" s="94" t="str">
        <f>IF(OR($A11="",Gradebook!X17=""),"",IF(Gradebook!X$3="","Assignment 12",Gradebook!X$3)&amp;" "&amp;IF(ISNUMBER(Gradebook!X17),TEXT(Gradebook!X17/(Gradebook!X$6+100*(Gradebook!X$6="")),"0%"),IF(Gradebook!X17="M","missing","exempt"))&amp;"; ")</f>
        <v/>
      </c>
      <c r="X11" s="94" t="str">
        <f>IF(OR($A11="",Gradebook!Y17=""),"",IF(Gradebook!Y$3="","Assignment 13",Gradebook!Y$3)&amp;" "&amp;IF(ISNUMBER(Gradebook!Y17),TEXT(Gradebook!Y17/(Gradebook!Y$6+100*(Gradebook!Y$6="")),"0%"),IF(Gradebook!Y17="M","missing","exempt"))&amp;"; ")</f>
        <v/>
      </c>
      <c r="Y11" s="94" t="str">
        <f>IF(OR($A11="",Gradebook!Z17=""),"",IF(Gradebook!Z$3="","Assignment 14",Gradebook!Z$3)&amp;" "&amp;IF(ISNUMBER(Gradebook!Z17),TEXT(Gradebook!Z17/(Gradebook!Z$6+100*(Gradebook!Z$6="")),"0%"),IF(Gradebook!Z17="M","missing","exempt"))&amp;"; ")</f>
        <v/>
      </c>
      <c r="Z11" s="94" t="str">
        <f>IF(OR($A11="",Gradebook!AA17=""),"",IF(Gradebook!AA$3="","Assignment 15",Gradebook!AA$3)&amp;" "&amp;IF(ISNUMBER(Gradebook!AA17),TEXT(Gradebook!AA17/(Gradebook!AA$6+100*(Gradebook!AA$6="")),"0%"),IF(Gradebook!AA17="M","missing","exempt"))&amp;"; ")</f>
        <v/>
      </c>
      <c r="AA11" s="94" t="str">
        <f>IF(OR($A11="",Gradebook!AB17=""),"",IF(Gradebook!AB$3="","Assignment 16",Gradebook!AB$3)&amp;" "&amp;IF(ISNUMBER(Gradebook!AB17),TEXT(Gradebook!AB17/(Gradebook!AB$6+100*(Gradebook!AB$6="")),"0%"),IF(Gradebook!AB17="M","missing","exempt"))&amp;"; ")</f>
        <v/>
      </c>
      <c r="AB11" s="94" t="str">
        <f>IF(OR($A11="",Gradebook!AC17=""),"",IF(Gradebook!AC$3="","Assignment 17",Gradebook!AC$3)&amp;" "&amp;IF(ISNUMBER(Gradebook!AC17),TEXT(Gradebook!AC17/(Gradebook!AC$6+100*(Gradebook!AC$6="")),"0%"),IF(Gradebook!AC17="M","missing","exempt"))&amp;"; ")</f>
        <v/>
      </c>
      <c r="AC11" s="94" t="str">
        <f>IF(OR($A11="",Gradebook!AD17=""),"",IF(Gradebook!AD$3="","Assignment 18",Gradebook!AD$3)&amp;" "&amp;IF(ISNUMBER(Gradebook!AD17),TEXT(Gradebook!AD17/(Gradebook!AD$6+100*(Gradebook!AD$6="")),"0%"),IF(Gradebook!AD17="M","missing","exempt"))&amp;"; ")</f>
        <v/>
      </c>
      <c r="AD11" s="94" t="str">
        <f>IF(OR($A11="",Gradebook!AE17=""),"",IF(Gradebook!AE$3="","Assignment 19",Gradebook!AE$3)&amp;" "&amp;IF(ISNUMBER(Gradebook!AE17),TEXT(Gradebook!AE17/(Gradebook!AE$6+100*(Gradebook!AE$6="")),"0%"),IF(Gradebook!AE17="M","missing","exempt"))&amp;"; ")</f>
        <v/>
      </c>
      <c r="AE11" s="94" t="str">
        <f>IF(OR($A11="",Gradebook!AF17=""),"",IF(Gradebook!AF$3="","Assignment 20",Gradebook!AF$3)&amp;" "&amp;IF(ISNUMBER(Gradebook!AF17),TEXT(Gradebook!AF17/(Gradebook!AF$6+100*(Gradebook!AF$6="")),"0%"),IF(Gradebook!AF17="M","missing","exempt"))&amp;"; ")</f>
        <v/>
      </c>
      <c r="AF11" s="94" t="str">
        <f>IF(OR($A11="",Gradebook!AG17=""),"",IF(Gradebook!AG$3="","Assignment 21",Gradebook!AG$3)&amp;" "&amp;IF(ISNUMBER(Gradebook!AG17),TEXT(Gradebook!AG17/(Gradebook!AG$6+100*(Gradebook!AG$6="")),"0%"),IF(Gradebook!AG17="M","missing","exempt"))&amp;"; ")</f>
        <v/>
      </c>
      <c r="AG11" s="94" t="str">
        <f>IF(OR($A11="",Gradebook!AH17=""),"",IF(Gradebook!AH$3="","Assignment 22",Gradebook!AH$3)&amp;" "&amp;IF(ISNUMBER(Gradebook!AH17),TEXT(Gradebook!AH17/(Gradebook!AH$6+100*(Gradebook!AH$6="")),"0%"),IF(Gradebook!AH17="M","missing","exempt"))&amp;"; ")</f>
        <v/>
      </c>
      <c r="AH11" s="94" t="str">
        <f>IF(OR($A11="",Gradebook!AI17=""),"",IF(Gradebook!AI$3="","Assignment 23",Gradebook!AI$3)&amp;" "&amp;IF(ISNUMBER(Gradebook!AI17),TEXT(Gradebook!AI17/(Gradebook!AI$6+100*(Gradebook!AI$6="")),"0%"),IF(Gradebook!AI17="M","missing","exempt"))&amp;"; ")</f>
        <v/>
      </c>
      <c r="AI11" s="94" t="str">
        <f>IF(OR($A11="",Gradebook!AJ17=""),"",IF(Gradebook!AJ$3="","Assignment 24",Gradebook!AJ$3)&amp;" "&amp;IF(ISNUMBER(Gradebook!AJ17),TEXT(Gradebook!AJ17/(Gradebook!AJ$6+100*(Gradebook!AJ$6="")),"0%"),IF(Gradebook!AJ17="M","missing","exempt"))&amp;"; ")</f>
        <v/>
      </c>
      <c r="AJ11" s="94" t="str">
        <f>IF(OR($A11="",Gradebook!AK17=""),"",IF(Gradebook!AK$3="","Assignment 25",Gradebook!AK$3)&amp;" "&amp;IF(ISNUMBER(Gradebook!AK17),TEXT(Gradebook!AK17/(Gradebook!AK$6+100*(Gradebook!AK$6="")),"0%"),IF(Gradebook!AK17="M","missing","exempt"))&amp;"; ")</f>
        <v/>
      </c>
      <c r="AK11" s="94" t="str">
        <f>IF(OR($A11="",Gradebook!AL17=""),"",IF(Gradebook!AL$3="","Assignment 26",Gradebook!AL$3)&amp;" "&amp;IF(ISNUMBER(Gradebook!AL17),TEXT(Gradebook!AL17/(Gradebook!AL$6+100*(Gradebook!AL$6="")),"0%"),IF(Gradebook!AL17="M","missing","exempt"))&amp;"; ")</f>
        <v/>
      </c>
      <c r="AL11" s="94" t="str">
        <f>IF(OR($A11="",Gradebook!AM17=""),"",IF(Gradebook!AM$3="","Assignment 27",Gradebook!AM$3)&amp;" "&amp;IF(ISNUMBER(Gradebook!AM17),TEXT(Gradebook!AM17/(Gradebook!AM$6+100*(Gradebook!AM$6="")),"0%"),IF(Gradebook!AM17="M","missing","exempt"))&amp;"; ")</f>
        <v/>
      </c>
      <c r="AM11" s="94" t="str">
        <f>IF(OR($A11="",Gradebook!AN17=""),"",IF(Gradebook!AN$3="","Assignment 28",Gradebook!AN$3)&amp;" "&amp;IF(ISNUMBER(Gradebook!AN17),TEXT(Gradebook!AN17/(Gradebook!AN$6+100*(Gradebook!AN$6="")),"0%"),IF(Gradebook!AN17="M","missing","exempt"))&amp;"; ")</f>
        <v/>
      </c>
      <c r="AN11" s="94" t="str">
        <f>IF(OR($A11="",Gradebook!AO17=""),"",IF(Gradebook!AO$3="","Assignment 29",Gradebook!AO$3)&amp;" "&amp;IF(ISNUMBER(Gradebook!AO17),TEXT(Gradebook!AO17/(Gradebook!AO$6+100*(Gradebook!AO$6="")),"0%"),IF(Gradebook!AO17="M","missing","exempt"))&amp;"; ")</f>
        <v/>
      </c>
      <c r="AO11" s="94" t="str">
        <f>IF(OR($A11="",Gradebook!AP17=""),"",IF(Gradebook!AP$3="","Assignment 30",Gradebook!AP$3)&amp;" "&amp;IF(ISNUMBER(Gradebook!AP17),TEXT(Gradebook!AP17/(Gradebook!AP$6+100*(Gradebook!AP$6="")),"0%"),IF(Gradebook!AP17="M","missing","exempt"))&amp;"; ")</f>
        <v/>
      </c>
      <c r="AP11" s="94" t="str">
        <f>IF(OR($A11="",Gradebook!AQ17=""),"",IF(Gradebook!AQ$3="","Assignment 31",Gradebook!AQ$3)&amp;" "&amp;IF(ISNUMBER(Gradebook!AQ17),TEXT(Gradebook!AQ17/(Gradebook!AQ$6+100*(Gradebook!AQ$6="")),"0%"),IF(Gradebook!AQ17="M","missing","exempt"))&amp;"; ")</f>
        <v/>
      </c>
      <c r="AQ11" s="94" t="str">
        <f>IF(OR($A11="",Gradebook!AR17=""),"",IF(Gradebook!AR$3="","Assignment 32",Gradebook!AR$3)&amp;" "&amp;IF(ISNUMBER(Gradebook!AR17),TEXT(Gradebook!AR17/(Gradebook!AR$6+100*(Gradebook!AR$6="")),"0%"),IF(Gradebook!AR17="M","missing","exempt"))&amp;"; ")</f>
        <v/>
      </c>
      <c r="AR11" s="94" t="str">
        <f>IF(OR($A11="",Gradebook!AS17=""),"",IF(Gradebook!AS$3="","Assignment 33",Gradebook!AS$3)&amp;" "&amp;IF(ISNUMBER(Gradebook!AS17),TEXT(Gradebook!AS17/(Gradebook!AS$6+100*(Gradebook!AS$6="")),"0%"),IF(Gradebook!AS17="M","missing","exempt"))&amp;"; ")</f>
        <v/>
      </c>
      <c r="AS11" s="94" t="str">
        <f>IF(OR($A11="",Gradebook!AT17=""),"",IF(Gradebook!AT$3="","Assignment 34",Gradebook!AT$3)&amp;" "&amp;IF(ISNUMBER(Gradebook!AT17),TEXT(Gradebook!AT17/(Gradebook!AT$6+100*(Gradebook!AT$6="")),"0%"),IF(Gradebook!AT17="M","missing","exempt"))&amp;"; ")</f>
        <v/>
      </c>
      <c r="AT11" s="94" t="str">
        <f>IF(OR($A11="",Gradebook!AU17=""),"",IF(Gradebook!AU$3="","Assignment 35",Gradebook!AU$3)&amp;" "&amp;IF(ISNUMBER(Gradebook!AU17),TEXT(Gradebook!AU17/(Gradebook!AU$6+100*(Gradebook!AU$6="")),"0%"),IF(Gradebook!AU17="M","missing","exempt"))&amp;"; ")</f>
        <v/>
      </c>
      <c r="AU11" s="94" t="str">
        <f>IF(OR($A11="",Gradebook!AV17=""),"",IF(Gradebook!AV$3="","Assignment 36",Gradebook!AV$3)&amp;" "&amp;IF(ISNUMBER(Gradebook!AV17),TEXT(Gradebook!AV17/(Gradebook!AV$6+100*(Gradebook!AV$6="")),"0%"),IF(Gradebook!AV17="M","missing","exempt"))&amp;"; ")</f>
        <v/>
      </c>
      <c r="AV11" s="94" t="str">
        <f>IF(OR($A11="",Gradebook!AW17=""),"",IF(Gradebook!AW$3="","Assignment 37",Gradebook!AW$3)&amp;" "&amp;IF(ISNUMBER(Gradebook!AW17),TEXT(Gradebook!AW17/(Gradebook!AW$6+100*(Gradebook!AW$6="")),"0%"),IF(Gradebook!AW17="M","missing","exempt"))&amp;"; ")</f>
        <v/>
      </c>
      <c r="AW11" s="94" t="str">
        <f>IF(OR($A11="",Gradebook!AX17=""),"",IF(Gradebook!AX$3="","Assignment 38",Gradebook!AX$3)&amp;" "&amp;IF(ISNUMBER(Gradebook!AX17),TEXT(Gradebook!AX17/(Gradebook!AX$6+100*(Gradebook!AX$6="")),"0%"),IF(Gradebook!AX17="M","missing","exempt"))&amp;"; ")</f>
        <v/>
      </c>
      <c r="AX11" s="94" t="str">
        <f>IF(OR($A11="",Gradebook!AY17=""),"",IF(Gradebook!AY$3="","Assignment 39",Gradebook!AY$3)&amp;" "&amp;IF(ISNUMBER(Gradebook!AY17),TEXT(Gradebook!AY17/(Gradebook!AY$6+100*(Gradebook!AY$6="")),"0%"),IF(Gradebook!AY17="M","missing","exempt"))&amp;"; ")</f>
        <v/>
      </c>
      <c r="AY11" s="94" t="str">
        <f>IF(OR($A11="",Gradebook!AZ17=""),"",IF(Gradebook!AZ$3="","Assignment 40",Gradebook!AZ$3)&amp;" "&amp;IF(ISNUMBER(Gradebook!AZ17),TEXT(Gradebook!AZ17/(Gradebook!AZ$6+100*(Gradebook!AZ$6="")),"0%"),IF(Gradebook!AZ17="M","missing","exempt"))&amp;"; ")</f>
        <v/>
      </c>
      <c r="AZ11" s="94" t="str">
        <f>IF($A11="","",IF(ISNUMBER(Gradebook!F17),Gradebook!F$3&amp;" "&amp;TEXT(Gradebook!F17,"0%")&amp;"; ","")&amp;IF(ISNUMBER(Gradebook!G17),Gradebook!G$3&amp;" "&amp;TEXT(Gradebook!G17,"0%")&amp;"; ","")&amp;IF(ISNUMBER(Gradebook!H17),Gradebook!H$3&amp;" "&amp;TEXT(Gradebook!H17,"0%")&amp;"; ","")&amp;IF(ISNUMBER(Gradebook!I17),Gradebook!I$3&amp;" "&amp;TEXT(Gradebook!I17,"0%")&amp;"; ","")&amp;IF(ISNUMBER(Gradebook!J17),Gradebook!J$3&amp;" "&amp;TEXT(Gradebook!J17,"0%")&amp;"; ","")&amp;IF(ISNUMBER(Gradebook!K17),Gradebook!K$3&amp;" "&amp;TEXT(Gradebook!K17,"0%")&amp;"; ",""))</f>
        <v xml:space="preserve">Tests 66%; Quizzes 63%; Assignments 72%; Labs and projects 70%; </v>
      </c>
      <c r="BA11" s="94" t="str">
        <f t="shared" si="3"/>
        <v xml:space="preserve">Cells Quiz 60%; Microscope Lab 72%; Unit 1 Test: Tissues and Organs 66%; Body Systems Infographic 77%; Chemistry Quiz 65%; Reaction Types Lab 68%; Climate Change Report 70%; </v>
      </c>
      <c r="BB11" s="94" t="str">
        <f>IF(NOT(ISNUMBER($K11)),"",IF(INDEX('Learning Skills'!$C$7:$C$46,$K11)="","","Responsibility "&amp;INDEX('Learning Skills'!$C$7:$C$46,$K11)&amp;"; ")&amp;IF(INDEX('Learning Skills'!$D$7:$D$46,$K11)="","","Organization "&amp;INDEX('Learning Skills'!$D$7:$D$46,$K11)&amp;"; ")&amp;IF(INDEX('Learning Skills'!$E$7:$E$46,$K11)="","","Independent Work "&amp;INDEX('Learning Skills'!$E$7:$E$46,$K11)&amp;"; ")&amp;IF(INDEX('Learning Skills'!$F$7:$F$46,$K11)="","","Collaboration "&amp;INDEX('Learning Skills'!$F$7:$F$46,$K11)&amp;"; ")&amp;IF(INDEX('Learning Skills'!$G$7:$G$46,$K11)="","","Initiative "&amp;INDEX('Learning Skills'!$G$7:$G$46,$K11)&amp;"; ")&amp;IF(INDEX('Learning Skills'!$H$7:$H$46,$K11)="","","Self-Regulation "&amp;INDEX('Learning Skills'!$H$7:$H$46,$K11)&amp;"; "))</f>
        <v xml:space="preserve">Responsibility G; Organization S; Independent Work G; Collaboration G; Initiative S; Self-Regulation G; </v>
      </c>
    </row>
    <row r="12" spans="1:54" ht="62" customHeight="1" x14ac:dyDescent="0.45">
      <c r="A12" s="95" t="str">
        <f>IF(Gradebook!$B18="","",Gradebook!$A18)</f>
        <v/>
      </c>
      <c r="B12" s="95" t="str">
        <f>IF($A12="","",Gradebook!$C18&amp;"")</f>
        <v/>
      </c>
      <c r="C12" s="96" t="str">
        <f>IF($A12="","",Gradebook!$D18)</f>
        <v/>
      </c>
      <c r="D12" s="95" t="str">
        <f>IF($A12="","",Gradebook!$E18&amp;"")</f>
        <v/>
      </c>
      <c r="E12" s="95" t="str">
        <f t="shared" si="0"/>
        <v/>
      </c>
      <c r="F12" s="95" t="str">
        <f t="shared" si="1"/>
        <v/>
      </c>
      <c r="G12" s="95" t="str">
        <f>IF($A12="","",Gradebook!$L18&amp;"")</f>
        <v/>
      </c>
      <c r="H12" s="95" t="str">
        <f t="shared" si="2"/>
        <v/>
      </c>
      <c r="I12" s="95" t="str">
        <f>IF(NOT(ISNUMBER($K12)),"",INDEX('Learning Skills'!$I$7:$I$46,$K12)&amp;"")</f>
        <v/>
      </c>
      <c r="K12" s="94" t="str">
        <f>IF($A12="","",IFERROR(MATCH($A12,'Learning Skills'!$A$7:$A$46,0),""))</f>
        <v/>
      </c>
      <c r="L12" s="94" t="str">
        <f>IF(OR($A12="",Gradebook!M18=""),"",IF(Gradebook!M$3="","Assignment 1",Gradebook!M$3)&amp;" "&amp;IF(ISNUMBER(Gradebook!M18),TEXT(Gradebook!M18/(Gradebook!M$6+100*(Gradebook!M$6="")),"0%"),IF(Gradebook!M18="M","missing","exempt"))&amp;"; ")</f>
        <v/>
      </c>
      <c r="M12" s="94" t="str">
        <f>IF(OR($A12="",Gradebook!N18=""),"",IF(Gradebook!N$3="","Assignment 2",Gradebook!N$3)&amp;" "&amp;IF(ISNUMBER(Gradebook!N18),TEXT(Gradebook!N18/(Gradebook!N$6+100*(Gradebook!N$6="")),"0%"),IF(Gradebook!N18="M","missing","exempt"))&amp;"; ")</f>
        <v/>
      </c>
      <c r="N12" s="94" t="str">
        <f>IF(OR($A12="",Gradebook!O18=""),"",IF(Gradebook!O$3="","Assignment 3",Gradebook!O$3)&amp;" "&amp;IF(ISNUMBER(Gradebook!O18),TEXT(Gradebook!O18/(Gradebook!O$6+100*(Gradebook!O$6="")),"0%"),IF(Gradebook!O18="M","missing","exempt"))&amp;"; ")</f>
        <v/>
      </c>
      <c r="O12" s="94" t="str">
        <f>IF(OR($A12="",Gradebook!P18=""),"",IF(Gradebook!P$3="","Assignment 4",Gradebook!P$3)&amp;" "&amp;IF(ISNUMBER(Gradebook!P18),TEXT(Gradebook!P18/(Gradebook!P$6+100*(Gradebook!P$6="")),"0%"),IF(Gradebook!P18="M","missing","exempt"))&amp;"; ")</f>
        <v/>
      </c>
      <c r="P12" s="94" t="str">
        <f>IF(OR($A12="",Gradebook!Q18=""),"",IF(Gradebook!Q$3="","Assignment 5",Gradebook!Q$3)&amp;" "&amp;IF(ISNUMBER(Gradebook!Q18),TEXT(Gradebook!Q18/(Gradebook!Q$6+100*(Gradebook!Q$6="")),"0%"),IF(Gradebook!Q18="M","missing","exempt"))&amp;"; ")</f>
        <v/>
      </c>
      <c r="Q12" s="94" t="str">
        <f>IF(OR($A12="",Gradebook!R18=""),"",IF(Gradebook!R$3="","Assignment 6",Gradebook!R$3)&amp;" "&amp;IF(ISNUMBER(Gradebook!R18),TEXT(Gradebook!R18/(Gradebook!R$6+100*(Gradebook!R$6="")),"0%"),IF(Gradebook!R18="M","missing","exempt"))&amp;"; ")</f>
        <v/>
      </c>
      <c r="R12" s="94" t="str">
        <f>IF(OR($A12="",Gradebook!S18=""),"",IF(Gradebook!S$3="","Assignment 7",Gradebook!S$3)&amp;" "&amp;IF(ISNUMBER(Gradebook!S18),TEXT(Gradebook!S18/(Gradebook!S$6+100*(Gradebook!S$6="")),"0%"),IF(Gradebook!S18="M","missing","exempt"))&amp;"; ")</f>
        <v/>
      </c>
      <c r="S12" s="94" t="str">
        <f>IF(OR($A12="",Gradebook!T18=""),"",IF(Gradebook!T$3="","Assignment 8",Gradebook!T$3)&amp;" "&amp;IF(ISNUMBER(Gradebook!T18),TEXT(Gradebook!T18/(Gradebook!T$6+100*(Gradebook!T$6="")),"0%"),IF(Gradebook!T18="M","missing","exempt"))&amp;"; ")</f>
        <v/>
      </c>
      <c r="T12" s="94" t="str">
        <f>IF(OR($A12="",Gradebook!U18=""),"",IF(Gradebook!U$3="","Assignment 9",Gradebook!U$3)&amp;" "&amp;IF(ISNUMBER(Gradebook!U18),TEXT(Gradebook!U18/(Gradebook!U$6+100*(Gradebook!U$6="")),"0%"),IF(Gradebook!U18="M","missing","exempt"))&amp;"; ")</f>
        <v/>
      </c>
      <c r="U12" s="94" t="str">
        <f>IF(OR($A12="",Gradebook!V18=""),"",IF(Gradebook!V$3="","Assignment 10",Gradebook!V$3)&amp;" "&amp;IF(ISNUMBER(Gradebook!V18),TEXT(Gradebook!V18/(Gradebook!V$6+100*(Gradebook!V$6="")),"0%"),IF(Gradebook!V18="M","missing","exempt"))&amp;"; ")</f>
        <v/>
      </c>
      <c r="V12" s="94" t="str">
        <f>IF(OR($A12="",Gradebook!W18=""),"",IF(Gradebook!W$3="","Assignment 11",Gradebook!W$3)&amp;" "&amp;IF(ISNUMBER(Gradebook!W18),TEXT(Gradebook!W18/(Gradebook!W$6+100*(Gradebook!W$6="")),"0%"),IF(Gradebook!W18="M","missing","exempt"))&amp;"; ")</f>
        <v/>
      </c>
      <c r="W12" s="94" t="str">
        <f>IF(OR($A12="",Gradebook!X18=""),"",IF(Gradebook!X$3="","Assignment 12",Gradebook!X$3)&amp;" "&amp;IF(ISNUMBER(Gradebook!X18),TEXT(Gradebook!X18/(Gradebook!X$6+100*(Gradebook!X$6="")),"0%"),IF(Gradebook!X18="M","missing","exempt"))&amp;"; ")</f>
        <v/>
      </c>
      <c r="X12" s="94" t="str">
        <f>IF(OR($A12="",Gradebook!Y18=""),"",IF(Gradebook!Y$3="","Assignment 13",Gradebook!Y$3)&amp;" "&amp;IF(ISNUMBER(Gradebook!Y18),TEXT(Gradebook!Y18/(Gradebook!Y$6+100*(Gradebook!Y$6="")),"0%"),IF(Gradebook!Y18="M","missing","exempt"))&amp;"; ")</f>
        <v/>
      </c>
      <c r="Y12" s="94" t="str">
        <f>IF(OR($A12="",Gradebook!Z18=""),"",IF(Gradebook!Z$3="","Assignment 14",Gradebook!Z$3)&amp;" "&amp;IF(ISNUMBER(Gradebook!Z18),TEXT(Gradebook!Z18/(Gradebook!Z$6+100*(Gradebook!Z$6="")),"0%"),IF(Gradebook!Z18="M","missing","exempt"))&amp;"; ")</f>
        <v/>
      </c>
      <c r="Z12" s="94" t="str">
        <f>IF(OR($A12="",Gradebook!AA18=""),"",IF(Gradebook!AA$3="","Assignment 15",Gradebook!AA$3)&amp;" "&amp;IF(ISNUMBER(Gradebook!AA18),TEXT(Gradebook!AA18/(Gradebook!AA$6+100*(Gradebook!AA$6="")),"0%"),IF(Gradebook!AA18="M","missing","exempt"))&amp;"; ")</f>
        <v/>
      </c>
      <c r="AA12" s="94" t="str">
        <f>IF(OR($A12="",Gradebook!AB18=""),"",IF(Gradebook!AB$3="","Assignment 16",Gradebook!AB$3)&amp;" "&amp;IF(ISNUMBER(Gradebook!AB18),TEXT(Gradebook!AB18/(Gradebook!AB$6+100*(Gradebook!AB$6="")),"0%"),IF(Gradebook!AB18="M","missing","exempt"))&amp;"; ")</f>
        <v/>
      </c>
      <c r="AB12" s="94" t="str">
        <f>IF(OR($A12="",Gradebook!AC18=""),"",IF(Gradebook!AC$3="","Assignment 17",Gradebook!AC$3)&amp;" "&amp;IF(ISNUMBER(Gradebook!AC18),TEXT(Gradebook!AC18/(Gradebook!AC$6+100*(Gradebook!AC$6="")),"0%"),IF(Gradebook!AC18="M","missing","exempt"))&amp;"; ")</f>
        <v/>
      </c>
      <c r="AC12" s="94" t="str">
        <f>IF(OR($A12="",Gradebook!AD18=""),"",IF(Gradebook!AD$3="","Assignment 18",Gradebook!AD$3)&amp;" "&amp;IF(ISNUMBER(Gradebook!AD18),TEXT(Gradebook!AD18/(Gradebook!AD$6+100*(Gradebook!AD$6="")),"0%"),IF(Gradebook!AD18="M","missing","exempt"))&amp;"; ")</f>
        <v/>
      </c>
      <c r="AD12" s="94" t="str">
        <f>IF(OR($A12="",Gradebook!AE18=""),"",IF(Gradebook!AE$3="","Assignment 19",Gradebook!AE$3)&amp;" "&amp;IF(ISNUMBER(Gradebook!AE18),TEXT(Gradebook!AE18/(Gradebook!AE$6+100*(Gradebook!AE$6="")),"0%"),IF(Gradebook!AE18="M","missing","exempt"))&amp;"; ")</f>
        <v/>
      </c>
      <c r="AE12" s="94" t="str">
        <f>IF(OR($A12="",Gradebook!AF18=""),"",IF(Gradebook!AF$3="","Assignment 20",Gradebook!AF$3)&amp;" "&amp;IF(ISNUMBER(Gradebook!AF18),TEXT(Gradebook!AF18/(Gradebook!AF$6+100*(Gradebook!AF$6="")),"0%"),IF(Gradebook!AF18="M","missing","exempt"))&amp;"; ")</f>
        <v/>
      </c>
      <c r="AF12" s="94" t="str">
        <f>IF(OR($A12="",Gradebook!AG18=""),"",IF(Gradebook!AG$3="","Assignment 21",Gradebook!AG$3)&amp;" "&amp;IF(ISNUMBER(Gradebook!AG18),TEXT(Gradebook!AG18/(Gradebook!AG$6+100*(Gradebook!AG$6="")),"0%"),IF(Gradebook!AG18="M","missing","exempt"))&amp;"; ")</f>
        <v/>
      </c>
      <c r="AG12" s="94" t="str">
        <f>IF(OR($A12="",Gradebook!AH18=""),"",IF(Gradebook!AH$3="","Assignment 22",Gradebook!AH$3)&amp;" "&amp;IF(ISNUMBER(Gradebook!AH18),TEXT(Gradebook!AH18/(Gradebook!AH$6+100*(Gradebook!AH$6="")),"0%"),IF(Gradebook!AH18="M","missing","exempt"))&amp;"; ")</f>
        <v/>
      </c>
      <c r="AH12" s="94" t="str">
        <f>IF(OR($A12="",Gradebook!AI18=""),"",IF(Gradebook!AI$3="","Assignment 23",Gradebook!AI$3)&amp;" "&amp;IF(ISNUMBER(Gradebook!AI18),TEXT(Gradebook!AI18/(Gradebook!AI$6+100*(Gradebook!AI$6="")),"0%"),IF(Gradebook!AI18="M","missing","exempt"))&amp;"; ")</f>
        <v/>
      </c>
      <c r="AI12" s="94" t="str">
        <f>IF(OR($A12="",Gradebook!AJ18=""),"",IF(Gradebook!AJ$3="","Assignment 24",Gradebook!AJ$3)&amp;" "&amp;IF(ISNUMBER(Gradebook!AJ18),TEXT(Gradebook!AJ18/(Gradebook!AJ$6+100*(Gradebook!AJ$6="")),"0%"),IF(Gradebook!AJ18="M","missing","exempt"))&amp;"; ")</f>
        <v/>
      </c>
      <c r="AJ12" s="94" t="str">
        <f>IF(OR($A12="",Gradebook!AK18=""),"",IF(Gradebook!AK$3="","Assignment 25",Gradebook!AK$3)&amp;" "&amp;IF(ISNUMBER(Gradebook!AK18),TEXT(Gradebook!AK18/(Gradebook!AK$6+100*(Gradebook!AK$6="")),"0%"),IF(Gradebook!AK18="M","missing","exempt"))&amp;"; ")</f>
        <v/>
      </c>
      <c r="AK12" s="94" t="str">
        <f>IF(OR($A12="",Gradebook!AL18=""),"",IF(Gradebook!AL$3="","Assignment 26",Gradebook!AL$3)&amp;" "&amp;IF(ISNUMBER(Gradebook!AL18),TEXT(Gradebook!AL18/(Gradebook!AL$6+100*(Gradebook!AL$6="")),"0%"),IF(Gradebook!AL18="M","missing","exempt"))&amp;"; ")</f>
        <v/>
      </c>
      <c r="AL12" s="94" t="str">
        <f>IF(OR($A12="",Gradebook!AM18=""),"",IF(Gradebook!AM$3="","Assignment 27",Gradebook!AM$3)&amp;" "&amp;IF(ISNUMBER(Gradebook!AM18),TEXT(Gradebook!AM18/(Gradebook!AM$6+100*(Gradebook!AM$6="")),"0%"),IF(Gradebook!AM18="M","missing","exempt"))&amp;"; ")</f>
        <v/>
      </c>
      <c r="AM12" s="94" t="str">
        <f>IF(OR($A12="",Gradebook!AN18=""),"",IF(Gradebook!AN$3="","Assignment 28",Gradebook!AN$3)&amp;" "&amp;IF(ISNUMBER(Gradebook!AN18),TEXT(Gradebook!AN18/(Gradebook!AN$6+100*(Gradebook!AN$6="")),"0%"),IF(Gradebook!AN18="M","missing","exempt"))&amp;"; ")</f>
        <v/>
      </c>
      <c r="AN12" s="94" t="str">
        <f>IF(OR($A12="",Gradebook!AO18=""),"",IF(Gradebook!AO$3="","Assignment 29",Gradebook!AO$3)&amp;" "&amp;IF(ISNUMBER(Gradebook!AO18),TEXT(Gradebook!AO18/(Gradebook!AO$6+100*(Gradebook!AO$6="")),"0%"),IF(Gradebook!AO18="M","missing","exempt"))&amp;"; ")</f>
        <v/>
      </c>
      <c r="AO12" s="94" t="str">
        <f>IF(OR($A12="",Gradebook!AP18=""),"",IF(Gradebook!AP$3="","Assignment 30",Gradebook!AP$3)&amp;" "&amp;IF(ISNUMBER(Gradebook!AP18),TEXT(Gradebook!AP18/(Gradebook!AP$6+100*(Gradebook!AP$6="")),"0%"),IF(Gradebook!AP18="M","missing","exempt"))&amp;"; ")</f>
        <v/>
      </c>
      <c r="AP12" s="94" t="str">
        <f>IF(OR($A12="",Gradebook!AQ18=""),"",IF(Gradebook!AQ$3="","Assignment 31",Gradebook!AQ$3)&amp;" "&amp;IF(ISNUMBER(Gradebook!AQ18),TEXT(Gradebook!AQ18/(Gradebook!AQ$6+100*(Gradebook!AQ$6="")),"0%"),IF(Gradebook!AQ18="M","missing","exempt"))&amp;"; ")</f>
        <v/>
      </c>
      <c r="AQ12" s="94" t="str">
        <f>IF(OR($A12="",Gradebook!AR18=""),"",IF(Gradebook!AR$3="","Assignment 32",Gradebook!AR$3)&amp;" "&amp;IF(ISNUMBER(Gradebook!AR18),TEXT(Gradebook!AR18/(Gradebook!AR$6+100*(Gradebook!AR$6="")),"0%"),IF(Gradebook!AR18="M","missing","exempt"))&amp;"; ")</f>
        <v/>
      </c>
      <c r="AR12" s="94" t="str">
        <f>IF(OR($A12="",Gradebook!AS18=""),"",IF(Gradebook!AS$3="","Assignment 33",Gradebook!AS$3)&amp;" "&amp;IF(ISNUMBER(Gradebook!AS18),TEXT(Gradebook!AS18/(Gradebook!AS$6+100*(Gradebook!AS$6="")),"0%"),IF(Gradebook!AS18="M","missing","exempt"))&amp;"; ")</f>
        <v/>
      </c>
      <c r="AS12" s="94" t="str">
        <f>IF(OR($A12="",Gradebook!AT18=""),"",IF(Gradebook!AT$3="","Assignment 34",Gradebook!AT$3)&amp;" "&amp;IF(ISNUMBER(Gradebook!AT18),TEXT(Gradebook!AT18/(Gradebook!AT$6+100*(Gradebook!AT$6="")),"0%"),IF(Gradebook!AT18="M","missing","exempt"))&amp;"; ")</f>
        <v/>
      </c>
      <c r="AT12" s="94" t="str">
        <f>IF(OR($A12="",Gradebook!AU18=""),"",IF(Gradebook!AU$3="","Assignment 35",Gradebook!AU$3)&amp;" "&amp;IF(ISNUMBER(Gradebook!AU18),TEXT(Gradebook!AU18/(Gradebook!AU$6+100*(Gradebook!AU$6="")),"0%"),IF(Gradebook!AU18="M","missing","exempt"))&amp;"; ")</f>
        <v/>
      </c>
      <c r="AU12" s="94" t="str">
        <f>IF(OR($A12="",Gradebook!AV18=""),"",IF(Gradebook!AV$3="","Assignment 36",Gradebook!AV$3)&amp;" "&amp;IF(ISNUMBER(Gradebook!AV18),TEXT(Gradebook!AV18/(Gradebook!AV$6+100*(Gradebook!AV$6="")),"0%"),IF(Gradebook!AV18="M","missing","exempt"))&amp;"; ")</f>
        <v/>
      </c>
      <c r="AV12" s="94" t="str">
        <f>IF(OR($A12="",Gradebook!AW18=""),"",IF(Gradebook!AW$3="","Assignment 37",Gradebook!AW$3)&amp;" "&amp;IF(ISNUMBER(Gradebook!AW18),TEXT(Gradebook!AW18/(Gradebook!AW$6+100*(Gradebook!AW$6="")),"0%"),IF(Gradebook!AW18="M","missing","exempt"))&amp;"; ")</f>
        <v/>
      </c>
      <c r="AW12" s="94" t="str">
        <f>IF(OR($A12="",Gradebook!AX18=""),"",IF(Gradebook!AX$3="","Assignment 38",Gradebook!AX$3)&amp;" "&amp;IF(ISNUMBER(Gradebook!AX18),TEXT(Gradebook!AX18/(Gradebook!AX$6+100*(Gradebook!AX$6="")),"0%"),IF(Gradebook!AX18="M","missing","exempt"))&amp;"; ")</f>
        <v/>
      </c>
      <c r="AX12" s="94" t="str">
        <f>IF(OR($A12="",Gradebook!AY18=""),"",IF(Gradebook!AY$3="","Assignment 39",Gradebook!AY$3)&amp;" "&amp;IF(ISNUMBER(Gradebook!AY18),TEXT(Gradebook!AY18/(Gradebook!AY$6+100*(Gradebook!AY$6="")),"0%"),IF(Gradebook!AY18="M","missing","exempt"))&amp;"; ")</f>
        <v/>
      </c>
      <c r="AY12" s="94" t="str">
        <f>IF(OR($A12="",Gradebook!AZ18=""),"",IF(Gradebook!AZ$3="","Assignment 40",Gradebook!AZ$3)&amp;" "&amp;IF(ISNUMBER(Gradebook!AZ18),TEXT(Gradebook!AZ18/(Gradebook!AZ$6+100*(Gradebook!AZ$6="")),"0%"),IF(Gradebook!AZ18="M","missing","exempt"))&amp;"; ")</f>
        <v/>
      </c>
      <c r="AZ12" s="94" t="str">
        <f>IF($A12="","",IF(ISNUMBER(Gradebook!F18),Gradebook!F$3&amp;" "&amp;TEXT(Gradebook!F18,"0%")&amp;"; ","")&amp;IF(ISNUMBER(Gradebook!G18),Gradebook!G$3&amp;" "&amp;TEXT(Gradebook!G18,"0%")&amp;"; ","")&amp;IF(ISNUMBER(Gradebook!H18),Gradebook!H$3&amp;" "&amp;TEXT(Gradebook!H18,"0%")&amp;"; ","")&amp;IF(ISNUMBER(Gradebook!I18),Gradebook!I$3&amp;" "&amp;TEXT(Gradebook!I18,"0%")&amp;"; ","")&amp;IF(ISNUMBER(Gradebook!J18),Gradebook!J$3&amp;" "&amp;TEXT(Gradebook!J18,"0%")&amp;"; ","")&amp;IF(ISNUMBER(Gradebook!K18),Gradebook!K$3&amp;" "&amp;TEXT(Gradebook!K18,"0%")&amp;"; ",""))</f>
        <v/>
      </c>
      <c r="BA12" s="94" t="str">
        <f t="shared" si="3"/>
        <v/>
      </c>
      <c r="BB12" s="94" t="str">
        <f>IF(NOT(ISNUMBER($K12)),"",IF(INDEX('Learning Skills'!$C$7:$C$46,$K12)="","","Responsibility "&amp;INDEX('Learning Skills'!$C$7:$C$46,$K12)&amp;"; ")&amp;IF(INDEX('Learning Skills'!$D$7:$D$46,$K12)="","","Organization "&amp;INDEX('Learning Skills'!$D$7:$D$46,$K12)&amp;"; ")&amp;IF(INDEX('Learning Skills'!$E$7:$E$46,$K12)="","","Independent Work "&amp;INDEX('Learning Skills'!$E$7:$E$46,$K12)&amp;"; ")&amp;IF(INDEX('Learning Skills'!$F$7:$F$46,$K12)="","","Collaboration "&amp;INDEX('Learning Skills'!$F$7:$F$46,$K12)&amp;"; ")&amp;IF(INDEX('Learning Skills'!$G$7:$G$46,$K12)="","","Initiative "&amp;INDEX('Learning Skills'!$G$7:$G$46,$K12)&amp;"; ")&amp;IF(INDEX('Learning Skills'!$H$7:$H$46,$K12)="","","Self-Regulation "&amp;INDEX('Learning Skills'!$H$7:$H$46,$K12)&amp;"; "))</f>
        <v/>
      </c>
    </row>
    <row r="13" spans="1:54" ht="62" customHeight="1" x14ac:dyDescent="0.45">
      <c r="A13" s="95" t="str">
        <f>IF(Gradebook!$B19="","",Gradebook!$A19)</f>
        <v/>
      </c>
      <c r="B13" s="95" t="str">
        <f>IF($A13="","",Gradebook!$C19&amp;"")</f>
        <v/>
      </c>
      <c r="C13" s="96" t="str">
        <f>IF($A13="","",Gradebook!$D19)</f>
        <v/>
      </c>
      <c r="D13" s="95" t="str">
        <f>IF($A13="","",Gradebook!$E19&amp;"")</f>
        <v/>
      </c>
      <c r="E13" s="95" t="str">
        <f t="shared" si="0"/>
        <v/>
      </c>
      <c r="F13" s="95" t="str">
        <f t="shared" si="1"/>
        <v/>
      </c>
      <c r="G13" s="95" t="str">
        <f>IF($A13="","",Gradebook!$L19&amp;"")</f>
        <v/>
      </c>
      <c r="H13" s="95" t="str">
        <f t="shared" si="2"/>
        <v/>
      </c>
      <c r="I13" s="95" t="str">
        <f>IF(NOT(ISNUMBER($K13)),"",INDEX('Learning Skills'!$I$7:$I$46,$K13)&amp;"")</f>
        <v/>
      </c>
      <c r="K13" s="94" t="str">
        <f>IF($A13="","",IFERROR(MATCH($A13,'Learning Skills'!$A$7:$A$46,0),""))</f>
        <v/>
      </c>
      <c r="L13" s="94" t="str">
        <f>IF(OR($A13="",Gradebook!M19=""),"",IF(Gradebook!M$3="","Assignment 1",Gradebook!M$3)&amp;" "&amp;IF(ISNUMBER(Gradebook!M19),TEXT(Gradebook!M19/(Gradebook!M$6+100*(Gradebook!M$6="")),"0%"),IF(Gradebook!M19="M","missing","exempt"))&amp;"; ")</f>
        <v/>
      </c>
      <c r="M13" s="94" t="str">
        <f>IF(OR($A13="",Gradebook!N19=""),"",IF(Gradebook!N$3="","Assignment 2",Gradebook!N$3)&amp;" "&amp;IF(ISNUMBER(Gradebook!N19),TEXT(Gradebook!N19/(Gradebook!N$6+100*(Gradebook!N$6="")),"0%"),IF(Gradebook!N19="M","missing","exempt"))&amp;"; ")</f>
        <v/>
      </c>
      <c r="N13" s="94" t="str">
        <f>IF(OR($A13="",Gradebook!O19=""),"",IF(Gradebook!O$3="","Assignment 3",Gradebook!O$3)&amp;" "&amp;IF(ISNUMBER(Gradebook!O19),TEXT(Gradebook!O19/(Gradebook!O$6+100*(Gradebook!O$6="")),"0%"),IF(Gradebook!O19="M","missing","exempt"))&amp;"; ")</f>
        <v/>
      </c>
      <c r="O13" s="94" t="str">
        <f>IF(OR($A13="",Gradebook!P19=""),"",IF(Gradebook!P$3="","Assignment 4",Gradebook!P$3)&amp;" "&amp;IF(ISNUMBER(Gradebook!P19),TEXT(Gradebook!P19/(Gradebook!P$6+100*(Gradebook!P$6="")),"0%"),IF(Gradebook!P19="M","missing","exempt"))&amp;"; ")</f>
        <v/>
      </c>
      <c r="P13" s="94" t="str">
        <f>IF(OR($A13="",Gradebook!Q19=""),"",IF(Gradebook!Q$3="","Assignment 5",Gradebook!Q$3)&amp;" "&amp;IF(ISNUMBER(Gradebook!Q19),TEXT(Gradebook!Q19/(Gradebook!Q$6+100*(Gradebook!Q$6="")),"0%"),IF(Gradebook!Q19="M","missing","exempt"))&amp;"; ")</f>
        <v/>
      </c>
      <c r="Q13" s="94" t="str">
        <f>IF(OR($A13="",Gradebook!R19=""),"",IF(Gradebook!R$3="","Assignment 6",Gradebook!R$3)&amp;" "&amp;IF(ISNUMBER(Gradebook!R19),TEXT(Gradebook!R19/(Gradebook!R$6+100*(Gradebook!R$6="")),"0%"),IF(Gradebook!R19="M","missing","exempt"))&amp;"; ")</f>
        <v/>
      </c>
      <c r="R13" s="94" t="str">
        <f>IF(OR($A13="",Gradebook!S19=""),"",IF(Gradebook!S$3="","Assignment 7",Gradebook!S$3)&amp;" "&amp;IF(ISNUMBER(Gradebook!S19),TEXT(Gradebook!S19/(Gradebook!S$6+100*(Gradebook!S$6="")),"0%"),IF(Gradebook!S19="M","missing","exempt"))&amp;"; ")</f>
        <v/>
      </c>
      <c r="S13" s="94" t="str">
        <f>IF(OR($A13="",Gradebook!T19=""),"",IF(Gradebook!T$3="","Assignment 8",Gradebook!T$3)&amp;" "&amp;IF(ISNUMBER(Gradebook!T19),TEXT(Gradebook!T19/(Gradebook!T$6+100*(Gradebook!T$6="")),"0%"),IF(Gradebook!T19="M","missing","exempt"))&amp;"; ")</f>
        <v/>
      </c>
      <c r="T13" s="94" t="str">
        <f>IF(OR($A13="",Gradebook!U19=""),"",IF(Gradebook!U$3="","Assignment 9",Gradebook!U$3)&amp;" "&amp;IF(ISNUMBER(Gradebook!U19),TEXT(Gradebook!U19/(Gradebook!U$6+100*(Gradebook!U$6="")),"0%"),IF(Gradebook!U19="M","missing","exempt"))&amp;"; ")</f>
        <v/>
      </c>
      <c r="U13" s="94" t="str">
        <f>IF(OR($A13="",Gradebook!V19=""),"",IF(Gradebook!V$3="","Assignment 10",Gradebook!V$3)&amp;" "&amp;IF(ISNUMBER(Gradebook!V19),TEXT(Gradebook!V19/(Gradebook!V$6+100*(Gradebook!V$6="")),"0%"),IF(Gradebook!V19="M","missing","exempt"))&amp;"; ")</f>
        <v/>
      </c>
      <c r="V13" s="94" t="str">
        <f>IF(OR($A13="",Gradebook!W19=""),"",IF(Gradebook!W$3="","Assignment 11",Gradebook!W$3)&amp;" "&amp;IF(ISNUMBER(Gradebook!W19),TEXT(Gradebook!W19/(Gradebook!W$6+100*(Gradebook!W$6="")),"0%"),IF(Gradebook!W19="M","missing","exempt"))&amp;"; ")</f>
        <v/>
      </c>
      <c r="W13" s="94" t="str">
        <f>IF(OR($A13="",Gradebook!X19=""),"",IF(Gradebook!X$3="","Assignment 12",Gradebook!X$3)&amp;" "&amp;IF(ISNUMBER(Gradebook!X19),TEXT(Gradebook!X19/(Gradebook!X$6+100*(Gradebook!X$6="")),"0%"),IF(Gradebook!X19="M","missing","exempt"))&amp;"; ")</f>
        <v/>
      </c>
      <c r="X13" s="94" t="str">
        <f>IF(OR($A13="",Gradebook!Y19=""),"",IF(Gradebook!Y$3="","Assignment 13",Gradebook!Y$3)&amp;" "&amp;IF(ISNUMBER(Gradebook!Y19),TEXT(Gradebook!Y19/(Gradebook!Y$6+100*(Gradebook!Y$6="")),"0%"),IF(Gradebook!Y19="M","missing","exempt"))&amp;"; ")</f>
        <v/>
      </c>
      <c r="Y13" s="94" t="str">
        <f>IF(OR($A13="",Gradebook!Z19=""),"",IF(Gradebook!Z$3="","Assignment 14",Gradebook!Z$3)&amp;" "&amp;IF(ISNUMBER(Gradebook!Z19),TEXT(Gradebook!Z19/(Gradebook!Z$6+100*(Gradebook!Z$6="")),"0%"),IF(Gradebook!Z19="M","missing","exempt"))&amp;"; ")</f>
        <v/>
      </c>
      <c r="Z13" s="94" t="str">
        <f>IF(OR($A13="",Gradebook!AA19=""),"",IF(Gradebook!AA$3="","Assignment 15",Gradebook!AA$3)&amp;" "&amp;IF(ISNUMBER(Gradebook!AA19),TEXT(Gradebook!AA19/(Gradebook!AA$6+100*(Gradebook!AA$6="")),"0%"),IF(Gradebook!AA19="M","missing","exempt"))&amp;"; ")</f>
        <v/>
      </c>
      <c r="AA13" s="94" t="str">
        <f>IF(OR($A13="",Gradebook!AB19=""),"",IF(Gradebook!AB$3="","Assignment 16",Gradebook!AB$3)&amp;" "&amp;IF(ISNUMBER(Gradebook!AB19),TEXT(Gradebook!AB19/(Gradebook!AB$6+100*(Gradebook!AB$6="")),"0%"),IF(Gradebook!AB19="M","missing","exempt"))&amp;"; ")</f>
        <v/>
      </c>
      <c r="AB13" s="94" t="str">
        <f>IF(OR($A13="",Gradebook!AC19=""),"",IF(Gradebook!AC$3="","Assignment 17",Gradebook!AC$3)&amp;" "&amp;IF(ISNUMBER(Gradebook!AC19),TEXT(Gradebook!AC19/(Gradebook!AC$6+100*(Gradebook!AC$6="")),"0%"),IF(Gradebook!AC19="M","missing","exempt"))&amp;"; ")</f>
        <v/>
      </c>
      <c r="AC13" s="94" t="str">
        <f>IF(OR($A13="",Gradebook!AD19=""),"",IF(Gradebook!AD$3="","Assignment 18",Gradebook!AD$3)&amp;" "&amp;IF(ISNUMBER(Gradebook!AD19),TEXT(Gradebook!AD19/(Gradebook!AD$6+100*(Gradebook!AD$6="")),"0%"),IF(Gradebook!AD19="M","missing","exempt"))&amp;"; ")</f>
        <v/>
      </c>
      <c r="AD13" s="94" t="str">
        <f>IF(OR($A13="",Gradebook!AE19=""),"",IF(Gradebook!AE$3="","Assignment 19",Gradebook!AE$3)&amp;" "&amp;IF(ISNUMBER(Gradebook!AE19),TEXT(Gradebook!AE19/(Gradebook!AE$6+100*(Gradebook!AE$6="")),"0%"),IF(Gradebook!AE19="M","missing","exempt"))&amp;"; ")</f>
        <v/>
      </c>
      <c r="AE13" s="94" t="str">
        <f>IF(OR($A13="",Gradebook!AF19=""),"",IF(Gradebook!AF$3="","Assignment 20",Gradebook!AF$3)&amp;" "&amp;IF(ISNUMBER(Gradebook!AF19),TEXT(Gradebook!AF19/(Gradebook!AF$6+100*(Gradebook!AF$6="")),"0%"),IF(Gradebook!AF19="M","missing","exempt"))&amp;"; ")</f>
        <v/>
      </c>
      <c r="AF13" s="94" t="str">
        <f>IF(OR($A13="",Gradebook!AG19=""),"",IF(Gradebook!AG$3="","Assignment 21",Gradebook!AG$3)&amp;" "&amp;IF(ISNUMBER(Gradebook!AG19),TEXT(Gradebook!AG19/(Gradebook!AG$6+100*(Gradebook!AG$6="")),"0%"),IF(Gradebook!AG19="M","missing","exempt"))&amp;"; ")</f>
        <v/>
      </c>
      <c r="AG13" s="94" t="str">
        <f>IF(OR($A13="",Gradebook!AH19=""),"",IF(Gradebook!AH$3="","Assignment 22",Gradebook!AH$3)&amp;" "&amp;IF(ISNUMBER(Gradebook!AH19),TEXT(Gradebook!AH19/(Gradebook!AH$6+100*(Gradebook!AH$6="")),"0%"),IF(Gradebook!AH19="M","missing","exempt"))&amp;"; ")</f>
        <v/>
      </c>
      <c r="AH13" s="94" t="str">
        <f>IF(OR($A13="",Gradebook!AI19=""),"",IF(Gradebook!AI$3="","Assignment 23",Gradebook!AI$3)&amp;" "&amp;IF(ISNUMBER(Gradebook!AI19),TEXT(Gradebook!AI19/(Gradebook!AI$6+100*(Gradebook!AI$6="")),"0%"),IF(Gradebook!AI19="M","missing","exempt"))&amp;"; ")</f>
        <v/>
      </c>
      <c r="AI13" s="94" t="str">
        <f>IF(OR($A13="",Gradebook!AJ19=""),"",IF(Gradebook!AJ$3="","Assignment 24",Gradebook!AJ$3)&amp;" "&amp;IF(ISNUMBER(Gradebook!AJ19),TEXT(Gradebook!AJ19/(Gradebook!AJ$6+100*(Gradebook!AJ$6="")),"0%"),IF(Gradebook!AJ19="M","missing","exempt"))&amp;"; ")</f>
        <v/>
      </c>
      <c r="AJ13" s="94" t="str">
        <f>IF(OR($A13="",Gradebook!AK19=""),"",IF(Gradebook!AK$3="","Assignment 25",Gradebook!AK$3)&amp;" "&amp;IF(ISNUMBER(Gradebook!AK19),TEXT(Gradebook!AK19/(Gradebook!AK$6+100*(Gradebook!AK$6="")),"0%"),IF(Gradebook!AK19="M","missing","exempt"))&amp;"; ")</f>
        <v/>
      </c>
      <c r="AK13" s="94" t="str">
        <f>IF(OR($A13="",Gradebook!AL19=""),"",IF(Gradebook!AL$3="","Assignment 26",Gradebook!AL$3)&amp;" "&amp;IF(ISNUMBER(Gradebook!AL19),TEXT(Gradebook!AL19/(Gradebook!AL$6+100*(Gradebook!AL$6="")),"0%"),IF(Gradebook!AL19="M","missing","exempt"))&amp;"; ")</f>
        <v/>
      </c>
      <c r="AL13" s="94" t="str">
        <f>IF(OR($A13="",Gradebook!AM19=""),"",IF(Gradebook!AM$3="","Assignment 27",Gradebook!AM$3)&amp;" "&amp;IF(ISNUMBER(Gradebook!AM19),TEXT(Gradebook!AM19/(Gradebook!AM$6+100*(Gradebook!AM$6="")),"0%"),IF(Gradebook!AM19="M","missing","exempt"))&amp;"; ")</f>
        <v/>
      </c>
      <c r="AM13" s="94" t="str">
        <f>IF(OR($A13="",Gradebook!AN19=""),"",IF(Gradebook!AN$3="","Assignment 28",Gradebook!AN$3)&amp;" "&amp;IF(ISNUMBER(Gradebook!AN19),TEXT(Gradebook!AN19/(Gradebook!AN$6+100*(Gradebook!AN$6="")),"0%"),IF(Gradebook!AN19="M","missing","exempt"))&amp;"; ")</f>
        <v/>
      </c>
      <c r="AN13" s="94" t="str">
        <f>IF(OR($A13="",Gradebook!AO19=""),"",IF(Gradebook!AO$3="","Assignment 29",Gradebook!AO$3)&amp;" "&amp;IF(ISNUMBER(Gradebook!AO19),TEXT(Gradebook!AO19/(Gradebook!AO$6+100*(Gradebook!AO$6="")),"0%"),IF(Gradebook!AO19="M","missing","exempt"))&amp;"; ")</f>
        <v/>
      </c>
      <c r="AO13" s="94" t="str">
        <f>IF(OR($A13="",Gradebook!AP19=""),"",IF(Gradebook!AP$3="","Assignment 30",Gradebook!AP$3)&amp;" "&amp;IF(ISNUMBER(Gradebook!AP19),TEXT(Gradebook!AP19/(Gradebook!AP$6+100*(Gradebook!AP$6="")),"0%"),IF(Gradebook!AP19="M","missing","exempt"))&amp;"; ")</f>
        <v/>
      </c>
      <c r="AP13" s="94" t="str">
        <f>IF(OR($A13="",Gradebook!AQ19=""),"",IF(Gradebook!AQ$3="","Assignment 31",Gradebook!AQ$3)&amp;" "&amp;IF(ISNUMBER(Gradebook!AQ19),TEXT(Gradebook!AQ19/(Gradebook!AQ$6+100*(Gradebook!AQ$6="")),"0%"),IF(Gradebook!AQ19="M","missing","exempt"))&amp;"; ")</f>
        <v/>
      </c>
      <c r="AQ13" s="94" t="str">
        <f>IF(OR($A13="",Gradebook!AR19=""),"",IF(Gradebook!AR$3="","Assignment 32",Gradebook!AR$3)&amp;" "&amp;IF(ISNUMBER(Gradebook!AR19),TEXT(Gradebook!AR19/(Gradebook!AR$6+100*(Gradebook!AR$6="")),"0%"),IF(Gradebook!AR19="M","missing","exempt"))&amp;"; ")</f>
        <v/>
      </c>
      <c r="AR13" s="94" t="str">
        <f>IF(OR($A13="",Gradebook!AS19=""),"",IF(Gradebook!AS$3="","Assignment 33",Gradebook!AS$3)&amp;" "&amp;IF(ISNUMBER(Gradebook!AS19),TEXT(Gradebook!AS19/(Gradebook!AS$6+100*(Gradebook!AS$6="")),"0%"),IF(Gradebook!AS19="M","missing","exempt"))&amp;"; ")</f>
        <v/>
      </c>
      <c r="AS13" s="94" t="str">
        <f>IF(OR($A13="",Gradebook!AT19=""),"",IF(Gradebook!AT$3="","Assignment 34",Gradebook!AT$3)&amp;" "&amp;IF(ISNUMBER(Gradebook!AT19),TEXT(Gradebook!AT19/(Gradebook!AT$6+100*(Gradebook!AT$6="")),"0%"),IF(Gradebook!AT19="M","missing","exempt"))&amp;"; ")</f>
        <v/>
      </c>
      <c r="AT13" s="94" t="str">
        <f>IF(OR($A13="",Gradebook!AU19=""),"",IF(Gradebook!AU$3="","Assignment 35",Gradebook!AU$3)&amp;" "&amp;IF(ISNUMBER(Gradebook!AU19),TEXT(Gradebook!AU19/(Gradebook!AU$6+100*(Gradebook!AU$6="")),"0%"),IF(Gradebook!AU19="M","missing","exempt"))&amp;"; ")</f>
        <v/>
      </c>
      <c r="AU13" s="94" t="str">
        <f>IF(OR($A13="",Gradebook!AV19=""),"",IF(Gradebook!AV$3="","Assignment 36",Gradebook!AV$3)&amp;" "&amp;IF(ISNUMBER(Gradebook!AV19),TEXT(Gradebook!AV19/(Gradebook!AV$6+100*(Gradebook!AV$6="")),"0%"),IF(Gradebook!AV19="M","missing","exempt"))&amp;"; ")</f>
        <v/>
      </c>
      <c r="AV13" s="94" t="str">
        <f>IF(OR($A13="",Gradebook!AW19=""),"",IF(Gradebook!AW$3="","Assignment 37",Gradebook!AW$3)&amp;" "&amp;IF(ISNUMBER(Gradebook!AW19),TEXT(Gradebook!AW19/(Gradebook!AW$6+100*(Gradebook!AW$6="")),"0%"),IF(Gradebook!AW19="M","missing","exempt"))&amp;"; ")</f>
        <v/>
      </c>
      <c r="AW13" s="94" t="str">
        <f>IF(OR($A13="",Gradebook!AX19=""),"",IF(Gradebook!AX$3="","Assignment 38",Gradebook!AX$3)&amp;" "&amp;IF(ISNUMBER(Gradebook!AX19),TEXT(Gradebook!AX19/(Gradebook!AX$6+100*(Gradebook!AX$6="")),"0%"),IF(Gradebook!AX19="M","missing","exempt"))&amp;"; ")</f>
        <v/>
      </c>
      <c r="AX13" s="94" t="str">
        <f>IF(OR($A13="",Gradebook!AY19=""),"",IF(Gradebook!AY$3="","Assignment 39",Gradebook!AY$3)&amp;" "&amp;IF(ISNUMBER(Gradebook!AY19),TEXT(Gradebook!AY19/(Gradebook!AY$6+100*(Gradebook!AY$6="")),"0%"),IF(Gradebook!AY19="M","missing","exempt"))&amp;"; ")</f>
        <v/>
      </c>
      <c r="AY13" s="94" t="str">
        <f>IF(OR($A13="",Gradebook!AZ19=""),"",IF(Gradebook!AZ$3="","Assignment 40",Gradebook!AZ$3)&amp;" "&amp;IF(ISNUMBER(Gradebook!AZ19),TEXT(Gradebook!AZ19/(Gradebook!AZ$6+100*(Gradebook!AZ$6="")),"0%"),IF(Gradebook!AZ19="M","missing","exempt"))&amp;"; ")</f>
        <v/>
      </c>
      <c r="AZ13" s="94" t="str">
        <f>IF($A13="","",IF(ISNUMBER(Gradebook!F19),Gradebook!F$3&amp;" "&amp;TEXT(Gradebook!F19,"0%")&amp;"; ","")&amp;IF(ISNUMBER(Gradebook!G19),Gradebook!G$3&amp;" "&amp;TEXT(Gradebook!G19,"0%")&amp;"; ","")&amp;IF(ISNUMBER(Gradebook!H19),Gradebook!H$3&amp;" "&amp;TEXT(Gradebook!H19,"0%")&amp;"; ","")&amp;IF(ISNUMBER(Gradebook!I19),Gradebook!I$3&amp;" "&amp;TEXT(Gradebook!I19,"0%")&amp;"; ","")&amp;IF(ISNUMBER(Gradebook!J19),Gradebook!J$3&amp;" "&amp;TEXT(Gradebook!J19,"0%")&amp;"; ","")&amp;IF(ISNUMBER(Gradebook!K19),Gradebook!K$3&amp;" "&amp;TEXT(Gradebook!K19,"0%")&amp;"; ",""))</f>
        <v/>
      </c>
      <c r="BA13" s="94" t="str">
        <f t="shared" si="3"/>
        <v/>
      </c>
      <c r="BB13" s="94" t="str">
        <f>IF(NOT(ISNUMBER($K13)),"",IF(INDEX('Learning Skills'!$C$7:$C$46,$K13)="","","Responsibility "&amp;INDEX('Learning Skills'!$C$7:$C$46,$K13)&amp;"; ")&amp;IF(INDEX('Learning Skills'!$D$7:$D$46,$K13)="","","Organization "&amp;INDEX('Learning Skills'!$D$7:$D$46,$K13)&amp;"; ")&amp;IF(INDEX('Learning Skills'!$E$7:$E$46,$K13)="","","Independent Work "&amp;INDEX('Learning Skills'!$E$7:$E$46,$K13)&amp;"; ")&amp;IF(INDEX('Learning Skills'!$F$7:$F$46,$K13)="","","Collaboration "&amp;INDEX('Learning Skills'!$F$7:$F$46,$K13)&amp;"; ")&amp;IF(INDEX('Learning Skills'!$G$7:$G$46,$K13)="","","Initiative "&amp;INDEX('Learning Skills'!$G$7:$G$46,$K13)&amp;"; ")&amp;IF(INDEX('Learning Skills'!$H$7:$H$46,$K13)="","","Self-Regulation "&amp;INDEX('Learning Skills'!$H$7:$H$46,$K13)&amp;"; "))</f>
        <v/>
      </c>
    </row>
    <row r="14" spans="1:54" ht="62" customHeight="1" x14ac:dyDescent="0.45">
      <c r="A14" s="95" t="str">
        <f>IF(Gradebook!$B20="","",Gradebook!$A20)</f>
        <v/>
      </c>
      <c r="B14" s="95" t="str">
        <f>IF($A14="","",Gradebook!$C20&amp;"")</f>
        <v/>
      </c>
      <c r="C14" s="96" t="str">
        <f>IF($A14="","",Gradebook!$D20)</f>
        <v/>
      </c>
      <c r="D14" s="95" t="str">
        <f>IF($A14="","",Gradebook!$E20&amp;"")</f>
        <v/>
      </c>
      <c r="E14" s="95" t="str">
        <f t="shared" si="0"/>
        <v/>
      </c>
      <c r="F14" s="95" t="str">
        <f t="shared" si="1"/>
        <v/>
      </c>
      <c r="G14" s="95" t="str">
        <f>IF($A14="","",Gradebook!$L20&amp;"")</f>
        <v/>
      </c>
      <c r="H14" s="95" t="str">
        <f t="shared" si="2"/>
        <v/>
      </c>
      <c r="I14" s="95" t="str">
        <f>IF(NOT(ISNUMBER($K14)),"",INDEX('Learning Skills'!$I$7:$I$46,$K14)&amp;"")</f>
        <v/>
      </c>
      <c r="K14" s="94" t="str">
        <f>IF($A14="","",IFERROR(MATCH($A14,'Learning Skills'!$A$7:$A$46,0),""))</f>
        <v/>
      </c>
      <c r="L14" s="94" t="str">
        <f>IF(OR($A14="",Gradebook!M20=""),"",IF(Gradebook!M$3="","Assignment 1",Gradebook!M$3)&amp;" "&amp;IF(ISNUMBER(Gradebook!M20),TEXT(Gradebook!M20/(Gradebook!M$6+100*(Gradebook!M$6="")),"0%"),IF(Gradebook!M20="M","missing","exempt"))&amp;"; ")</f>
        <v/>
      </c>
      <c r="M14" s="94" t="str">
        <f>IF(OR($A14="",Gradebook!N20=""),"",IF(Gradebook!N$3="","Assignment 2",Gradebook!N$3)&amp;" "&amp;IF(ISNUMBER(Gradebook!N20),TEXT(Gradebook!N20/(Gradebook!N$6+100*(Gradebook!N$6="")),"0%"),IF(Gradebook!N20="M","missing","exempt"))&amp;"; ")</f>
        <v/>
      </c>
      <c r="N14" s="94" t="str">
        <f>IF(OR($A14="",Gradebook!O20=""),"",IF(Gradebook!O$3="","Assignment 3",Gradebook!O$3)&amp;" "&amp;IF(ISNUMBER(Gradebook!O20),TEXT(Gradebook!O20/(Gradebook!O$6+100*(Gradebook!O$6="")),"0%"),IF(Gradebook!O20="M","missing","exempt"))&amp;"; ")</f>
        <v/>
      </c>
      <c r="O14" s="94" t="str">
        <f>IF(OR($A14="",Gradebook!P20=""),"",IF(Gradebook!P$3="","Assignment 4",Gradebook!P$3)&amp;" "&amp;IF(ISNUMBER(Gradebook!P20),TEXT(Gradebook!P20/(Gradebook!P$6+100*(Gradebook!P$6="")),"0%"),IF(Gradebook!P20="M","missing","exempt"))&amp;"; ")</f>
        <v/>
      </c>
      <c r="P14" s="94" t="str">
        <f>IF(OR($A14="",Gradebook!Q20=""),"",IF(Gradebook!Q$3="","Assignment 5",Gradebook!Q$3)&amp;" "&amp;IF(ISNUMBER(Gradebook!Q20),TEXT(Gradebook!Q20/(Gradebook!Q$6+100*(Gradebook!Q$6="")),"0%"),IF(Gradebook!Q20="M","missing","exempt"))&amp;"; ")</f>
        <v/>
      </c>
      <c r="Q14" s="94" t="str">
        <f>IF(OR($A14="",Gradebook!R20=""),"",IF(Gradebook!R$3="","Assignment 6",Gradebook!R$3)&amp;" "&amp;IF(ISNUMBER(Gradebook!R20),TEXT(Gradebook!R20/(Gradebook!R$6+100*(Gradebook!R$6="")),"0%"),IF(Gradebook!R20="M","missing","exempt"))&amp;"; ")</f>
        <v/>
      </c>
      <c r="R14" s="94" t="str">
        <f>IF(OR($A14="",Gradebook!S20=""),"",IF(Gradebook!S$3="","Assignment 7",Gradebook!S$3)&amp;" "&amp;IF(ISNUMBER(Gradebook!S20),TEXT(Gradebook!S20/(Gradebook!S$6+100*(Gradebook!S$6="")),"0%"),IF(Gradebook!S20="M","missing","exempt"))&amp;"; ")</f>
        <v/>
      </c>
      <c r="S14" s="94" t="str">
        <f>IF(OR($A14="",Gradebook!T20=""),"",IF(Gradebook!T$3="","Assignment 8",Gradebook!T$3)&amp;" "&amp;IF(ISNUMBER(Gradebook!T20),TEXT(Gradebook!T20/(Gradebook!T$6+100*(Gradebook!T$6="")),"0%"),IF(Gradebook!T20="M","missing","exempt"))&amp;"; ")</f>
        <v/>
      </c>
      <c r="T14" s="94" t="str">
        <f>IF(OR($A14="",Gradebook!U20=""),"",IF(Gradebook!U$3="","Assignment 9",Gradebook!U$3)&amp;" "&amp;IF(ISNUMBER(Gradebook!U20),TEXT(Gradebook!U20/(Gradebook!U$6+100*(Gradebook!U$6="")),"0%"),IF(Gradebook!U20="M","missing","exempt"))&amp;"; ")</f>
        <v/>
      </c>
      <c r="U14" s="94" t="str">
        <f>IF(OR($A14="",Gradebook!V20=""),"",IF(Gradebook!V$3="","Assignment 10",Gradebook!V$3)&amp;" "&amp;IF(ISNUMBER(Gradebook!V20),TEXT(Gradebook!V20/(Gradebook!V$6+100*(Gradebook!V$6="")),"0%"),IF(Gradebook!V20="M","missing","exempt"))&amp;"; ")</f>
        <v/>
      </c>
      <c r="V14" s="94" t="str">
        <f>IF(OR($A14="",Gradebook!W20=""),"",IF(Gradebook!W$3="","Assignment 11",Gradebook!W$3)&amp;" "&amp;IF(ISNUMBER(Gradebook!W20),TEXT(Gradebook!W20/(Gradebook!W$6+100*(Gradebook!W$6="")),"0%"),IF(Gradebook!W20="M","missing","exempt"))&amp;"; ")</f>
        <v/>
      </c>
      <c r="W14" s="94" t="str">
        <f>IF(OR($A14="",Gradebook!X20=""),"",IF(Gradebook!X$3="","Assignment 12",Gradebook!X$3)&amp;" "&amp;IF(ISNUMBER(Gradebook!X20),TEXT(Gradebook!X20/(Gradebook!X$6+100*(Gradebook!X$6="")),"0%"),IF(Gradebook!X20="M","missing","exempt"))&amp;"; ")</f>
        <v/>
      </c>
      <c r="X14" s="94" t="str">
        <f>IF(OR($A14="",Gradebook!Y20=""),"",IF(Gradebook!Y$3="","Assignment 13",Gradebook!Y$3)&amp;" "&amp;IF(ISNUMBER(Gradebook!Y20),TEXT(Gradebook!Y20/(Gradebook!Y$6+100*(Gradebook!Y$6="")),"0%"),IF(Gradebook!Y20="M","missing","exempt"))&amp;"; ")</f>
        <v/>
      </c>
      <c r="Y14" s="94" t="str">
        <f>IF(OR($A14="",Gradebook!Z20=""),"",IF(Gradebook!Z$3="","Assignment 14",Gradebook!Z$3)&amp;" "&amp;IF(ISNUMBER(Gradebook!Z20),TEXT(Gradebook!Z20/(Gradebook!Z$6+100*(Gradebook!Z$6="")),"0%"),IF(Gradebook!Z20="M","missing","exempt"))&amp;"; ")</f>
        <v/>
      </c>
      <c r="Z14" s="94" t="str">
        <f>IF(OR($A14="",Gradebook!AA20=""),"",IF(Gradebook!AA$3="","Assignment 15",Gradebook!AA$3)&amp;" "&amp;IF(ISNUMBER(Gradebook!AA20),TEXT(Gradebook!AA20/(Gradebook!AA$6+100*(Gradebook!AA$6="")),"0%"),IF(Gradebook!AA20="M","missing","exempt"))&amp;"; ")</f>
        <v/>
      </c>
      <c r="AA14" s="94" t="str">
        <f>IF(OR($A14="",Gradebook!AB20=""),"",IF(Gradebook!AB$3="","Assignment 16",Gradebook!AB$3)&amp;" "&amp;IF(ISNUMBER(Gradebook!AB20),TEXT(Gradebook!AB20/(Gradebook!AB$6+100*(Gradebook!AB$6="")),"0%"),IF(Gradebook!AB20="M","missing","exempt"))&amp;"; ")</f>
        <v/>
      </c>
      <c r="AB14" s="94" t="str">
        <f>IF(OR($A14="",Gradebook!AC20=""),"",IF(Gradebook!AC$3="","Assignment 17",Gradebook!AC$3)&amp;" "&amp;IF(ISNUMBER(Gradebook!AC20),TEXT(Gradebook!AC20/(Gradebook!AC$6+100*(Gradebook!AC$6="")),"0%"),IF(Gradebook!AC20="M","missing","exempt"))&amp;"; ")</f>
        <v/>
      </c>
      <c r="AC14" s="94" t="str">
        <f>IF(OR($A14="",Gradebook!AD20=""),"",IF(Gradebook!AD$3="","Assignment 18",Gradebook!AD$3)&amp;" "&amp;IF(ISNUMBER(Gradebook!AD20),TEXT(Gradebook!AD20/(Gradebook!AD$6+100*(Gradebook!AD$6="")),"0%"),IF(Gradebook!AD20="M","missing","exempt"))&amp;"; ")</f>
        <v/>
      </c>
      <c r="AD14" s="94" t="str">
        <f>IF(OR($A14="",Gradebook!AE20=""),"",IF(Gradebook!AE$3="","Assignment 19",Gradebook!AE$3)&amp;" "&amp;IF(ISNUMBER(Gradebook!AE20),TEXT(Gradebook!AE20/(Gradebook!AE$6+100*(Gradebook!AE$6="")),"0%"),IF(Gradebook!AE20="M","missing","exempt"))&amp;"; ")</f>
        <v/>
      </c>
      <c r="AE14" s="94" t="str">
        <f>IF(OR($A14="",Gradebook!AF20=""),"",IF(Gradebook!AF$3="","Assignment 20",Gradebook!AF$3)&amp;" "&amp;IF(ISNUMBER(Gradebook!AF20),TEXT(Gradebook!AF20/(Gradebook!AF$6+100*(Gradebook!AF$6="")),"0%"),IF(Gradebook!AF20="M","missing","exempt"))&amp;"; ")</f>
        <v/>
      </c>
      <c r="AF14" s="94" t="str">
        <f>IF(OR($A14="",Gradebook!AG20=""),"",IF(Gradebook!AG$3="","Assignment 21",Gradebook!AG$3)&amp;" "&amp;IF(ISNUMBER(Gradebook!AG20),TEXT(Gradebook!AG20/(Gradebook!AG$6+100*(Gradebook!AG$6="")),"0%"),IF(Gradebook!AG20="M","missing","exempt"))&amp;"; ")</f>
        <v/>
      </c>
      <c r="AG14" s="94" t="str">
        <f>IF(OR($A14="",Gradebook!AH20=""),"",IF(Gradebook!AH$3="","Assignment 22",Gradebook!AH$3)&amp;" "&amp;IF(ISNUMBER(Gradebook!AH20),TEXT(Gradebook!AH20/(Gradebook!AH$6+100*(Gradebook!AH$6="")),"0%"),IF(Gradebook!AH20="M","missing","exempt"))&amp;"; ")</f>
        <v/>
      </c>
      <c r="AH14" s="94" t="str">
        <f>IF(OR($A14="",Gradebook!AI20=""),"",IF(Gradebook!AI$3="","Assignment 23",Gradebook!AI$3)&amp;" "&amp;IF(ISNUMBER(Gradebook!AI20),TEXT(Gradebook!AI20/(Gradebook!AI$6+100*(Gradebook!AI$6="")),"0%"),IF(Gradebook!AI20="M","missing","exempt"))&amp;"; ")</f>
        <v/>
      </c>
      <c r="AI14" s="94" t="str">
        <f>IF(OR($A14="",Gradebook!AJ20=""),"",IF(Gradebook!AJ$3="","Assignment 24",Gradebook!AJ$3)&amp;" "&amp;IF(ISNUMBER(Gradebook!AJ20),TEXT(Gradebook!AJ20/(Gradebook!AJ$6+100*(Gradebook!AJ$6="")),"0%"),IF(Gradebook!AJ20="M","missing","exempt"))&amp;"; ")</f>
        <v/>
      </c>
      <c r="AJ14" s="94" t="str">
        <f>IF(OR($A14="",Gradebook!AK20=""),"",IF(Gradebook!AK$3="","Assignment 25",Gradebook!AK$3)&amp;" "&amp;IF(ISNUMBER(Gradebook!AK20),TEXT(Gradebook!AK20/(Gradebook!AK$6+100*(Gradebook!AK$6="")),"0%"),IF(Gradebook!AK20="M","missing","exempt"))&amp;"; ")</f>
        <v/>
      </c>
      <c r="AK14" s="94" t="str">
        <f>IF(OR($A14="",Gradebook!AL20=""),"",IF(Gradebook!AL$3="","Assignment 26",Gradebook!AL$3)&amp;" "&amp;IF(ISNUMBER(Gradebook!AL20),TEXT(Gradebook!AL20/(Gradebook!AL$6+100*(Gradebook!AL$6="")),"0%"),IF(Gradebook!AL20="M","missing","exempt"))&amp;"; ")</f>
        <v/>
      </c>
      <c r="AL14" s="94" t="str">
        <f>IF(OR($A14="",Gradebook!AM20=""),"",IF(Gradebook!AM$3="","Assignment 27",Gradebook!AM$3)&amp;" "&amp;IF(ISNUMBER(Gradebook!AM20),TEXT(Gradebook!AM20/(Gradebook!AM$6+100*(Gradebook!AM$6="")),"0%"),IF(Gradebook!AM20="M","missing","exempt"))&amp;"; ")</f>
        <v/>
      </c>
      <c r="AM14" s="94" t="str">
        <f>IF(OR($A14="",Gradebook!AN20=""),"",IF(Gradebook!AN$3="","Assignment 28",Gradebook!AN$3)&amp;" "&amp;IF(ISNUMBER(Gradebook!AN20),TEXT(Gradebook!AN20/(Gradebook!AN$6+100*(Gradebook!AN$6="")),"0%"),IF(Gradebook!AN20="M","missing","exempt"))&amp;"; ")</f>
        <v/>
      </c>
      <c r="AN14" s="94" t="str">
        <f>IF(OR($A14="",Gradebook!AO20=""),"",IF(Gradebook!AO$3="","Assignment 29",Gradebook!AO$3)&amp;" "&amp;IF(ISNUMBER(Gradebook!AO20),TEXT(Gradebook!AO20/(Gradebook!AO$6+100*(Gradebook!AO$6="")),"0%"),IF(Gradebook!AO20="M","missing","exempt"))&amp;"; ")</f>
        <v/>
      </c>
      <c r="AO14" s="94" t="str">
        <f>IF(OR($A14="",Gradebook!AP20=""),"",IF(Gradebook!AP$3="","Assignment 30",Gradebook!AP$3)&amp;" "&amp;IF(ISNUMBER(Gradebook!AP20),TEXT(Gradebook!AP20/(Gradebook!AP$6+100*(Gradebook!AP$6="")),"0%"),IF(Gradebook!AP20="M","missing","exempt"))&amp;"; ")</f>
        <v/>
      </c>
      <c r="AP14" s="94" t="str">
        <f>IF(OR($A14="",Gradebook!AQ20=""),"",IF(Gradebook!AQ$3="","Assignment 31",Gradebook!AQ$3)&amp;" "&amp;IF(ISNUMBER(Gradebook!AQ20),TEXT(Gradebook!AQ20/(Gradebook!AQ$6+100*(Gradebook!AQ$6="")),"0%"),IF(Gradebook!AQ20="M","missing","exempt"))&amp;"; ")</f>
        <v/>
      </c>
      <c r="AQ14" s="94" t="str">
        <f>IF(OR($A14="",Gradebook!AR20=""),"",IF(Gradebook!AR$3="","Assignment 32",Gradebook!AR$3)&amp;" "&amp;IF(ISNUMBER(Gradebook!AR20),TEXT(Gradebook!AR20/(Gradebook!AR$6+100*(Gradebook!AR$6="")),"0%"),IF(Gradebook!AR20="M","missing","exempt"))&amp;"; ")</f>
        <v/>
      </c>
      <c r="AR14" s="94" t="str">
        <f>IF(OR($A14="",Gradebook!AS20=""),"",IF(Gradebook!AS$3="","Assignment 33",Gradebook!AS$3)&amp;" "&amp;IF(ISNUMBER(Gradebook!AS20),TEXT(Gradebook!AS20/(Gradebook!AS$6+100*(Gradebook!AS$6="")),"0%"),IF(Gradebook!AS20="M","missing","exempt"))&amp;"; ")</f>
        <v/>
      </c>
      <c r="AS14" s="94" t="str">
        <f>IF(OR($A14="",Gradebook!AT20=""),"",IF(Gradebook!AT$3="","Assignment 34",Gradebook!AT$3)&amp;" "&amp;IF(ISNUMBER(Gradebook!AT20),TEXT(Gradebook!AT20/(Gradebook!AT$6+100*(Gradebook!AT$6="")),"0%"),IF(Gradebook!AT20="M","missing","exempt"))&amp;"; ")</f>
        <v/>
      </c>
      <c r="AT14" s="94" t="str">
        <f>IF(OR($A14="",Gradebook!AU20=""),"",IF(Gradebook!AU$3="","Assignment 35",Gradebook!AU$3)&amp;" "&amp;IF(ISNUMBER(Gradebook!AU20),TEXT(Gradebook!AU20/(Gradebook!AU$6+100*(Gradebook!AU$6="")),"0%"),IF(Gradebook!AU20="M","missing","exempt"))&amp;"; ")</f>
        <v/>
      </c>
      <c r="AU14" s="94" t="str">
        <f>IF(OR($A14="",Gradebook!AV20=""),"",IF(Gradebook!AV$3="","Assignment 36",Gradebook!AV$3)&amp;" "&amp;IF(ISNUMBER(Gradebook!AV20),TEXT(Gradebook!AV20/(Gradebook!AV$6+100*(Gradebook!AV$6="")),"0%"),IF(Gradebook!AV20="M","missing","exempt"))&amp;"; ")</f>
        <v/>
      </c>
      <c r="AV14" s="94" t="str">
        <f>IF(OR($A14="",Gradebook!AW20=""),"",IF(Gradebook!AW$3="","Assignment 37",Gradebook!AW$3)&amp;" "&amp;IF(ISNUMBER(Gradebook!AW20),TEXT(Gradebook!AW20/(Gradebook!AW$6+100*(Gradebook!AW$6="")),"0%"),IF(Gradebook!AW20="M","missing","exempt"))&amp;"; ")</f>
        <v/>
      </c>
      <c r="AW14" s="94" t="str">
        <f>IF(OR($A14="",Gradebook!AX20=""),"",IF(Gradebook!AX$3="","Assignment 38",Gradebook!AX$3)&amp;" "&amp;IF(ISNUMBER(Gradebook!AX20),TEXT(Gradebook!AX20/(Gradebook!AX$6+100*(Gradebook!AX$6="")),"0%"),IF(Gradebook!AX20="M","missing","exempt"))&amp;"; ")</f>
        <v/>
      </c>
      <c r="AX14" s="94" t="str">
        <f>IF(OR($A14="",Gradebook!AY20=""),"",IF(Gradebook!AY$3="","Assignment 39",Gradebook!AY$3)&amp;" "&amp;IF(ISNUMBER(Gradebook!AY20),TEXT(Gradebook!AY20/(Gradebook!AY$6+100*(Gradebook!AY$6="")),"0%"),IF(Gradebook!AY20="M","missing","exempt"))&amp;"; ")</f>
        <v/>
      </c>
      <c r="AY14" s="94" t="str">
        <f>IF(OR($A14="",Gradebook!AZ20=""),"",IF(Gradebook!AZ$3="","Assignment 40",Gradebook!AZ$3)&amp;" "&amp;IF(ISNUMBER(Gradebook!AZ20),TEXT(Gradebook!AZ20/(Gradebook!AZ$6+100*(Gradebook!AZ$6="")),"0%"),IF(Gradebook!AZ20="M","missing","exempt"))&amp;"; ")</f>
        <v/>
      </c>
      <c r="AZ14" s="94" t="str">
        <f>IF($A14="","",IF(ISNUMBER(Gradebook!F20),Gradebook!F$3&amp;" "&amp;TEXT(Gradebook!F20,"0%")&amp;"; ","")&amp;IF(ISNUMBER(Gradebook!G20),Gradebook!G$3&amp;" "&amp;TEXT(Gradebook!G20,"0%")&amp;"; ","")&amp;IF(ISNUMBER(Gradebook!H20),Gradebook!H$3&amp;" "&amp;TEXT(Gradebook!H20,"0%")&amp;"; ","")&amp;IF(ISNUMBER(Gradebook!I20),Gradebook!I$3&amp;" "&amp;TEXT(Gradebook!I20,"0%")&amp;"; ","")&amp;IF(ISNUMBER(Gradebook!J20),Gradebook!J$3&amp;" "&amp;TEXT(Gradebook!J20,"0%")&amp;"; ","")&amp;IF(ISNUMBER(Gradebook!K20),Gradebook!K$3&amp;" "&amp;TEXT(Gradebook!K20,"0%")&amp;"; ",""))</f>
        <v/>
      </c>
      <c r="BA14" s="94" t="str">
        <f t="shared" si="3"/>
        <v/>
      </c>
      <c r="BB14" s="94" t="str">
        <f>IF(NOT(ISNUMBER($K14)),"",IF(INDEX('Learning Skills'!$C$7:$C$46,$K14)="","","Responsibility "&amp;INDEX('Learning Skills'!$C$7:$C$46,$K14)&amp;"; ")&amp;IF(INDEX('Learning Skills'!$D$7:$D$46,$K14)="","","Organization "&amp;INDEX('Learning Skills'!$D$7:$D$46,$K14)&amp;"; ")&amp;IF(INDEX('Learning Skills'!$E$7:$E$46,$K14)="","","Independent Work "&amp;INDEX('Learning Skills'!$E$7:$E$46,$K14)&amp;"; ")&amp;IF(INDEX('Learning Skills'!$F$7:$F$46,$K14)="","","Collaboration "&amp;INDEX('Learning Skills'!$F$7:$F$46,$K14)&amp;"; ")&amp;IF(INDEX('Learning Skills'!$G$7:$G$46,$K14)="","","Initiative "&amp;INDEX('Learning Skills'!$G$7:$G$46,$K14)&amp;"; ")&amp;IF(INDEX('Learning Skills'!$H$7:$H$46,$K14)="","","Self-Regulation "&amp;INDEX('Learning Skills'!$H$7:$H$46,$K14)&amp;"; "))</f>
        <v/>
      </c>
    </row>
    <row r="15" spans="1:54" ht="62" customHeight="1" x14ac:dyDescent="0.45">
      <c r="A15" s="95" t="str">
        <f>IF(Gradebook!$B21="","",Gradebook!$A21)</f>
        <v/>
      </c>
      <c r="B15" s="95" t="str">
        <f>IF($A15="","",Gradebook!$C21&amp;"")</f>
        <v/>
      </c>
      <c r="C15" s="96" t="str">
        <f>IF($A15="","",Gradebook!$D21)</f>
        <v/>
      </c>
      <c r="D15" s="95" t="str">
        <f>IF($A15="","",Gradebook!$E21&amp;"")</f>
        <v/>
      </c>
      <c r="E15" s="95" t="str">
        <f t="shared" si="0"/>
        <v/>
      </c>
      <c r="F15" s="95" t="str">
        <f t="shared" si="1"/>
        <v/>
      </c>
      <c r="G15" s="95" t="str">
        <f>IF($A15="","",Gradebook!$L21&amp;"")</f>
        <v/>
      </c>
      <c r="H15" s="95" t="str">
        <f t="shared" si="2"/>
        <v/>
      </c>
      <c r="I15" s="95" t="str">
        <f>IF(NOT(ISNUMBER($K15)),"",INDEX('Learning Skills'!$I$7:$I$46,$K15)&amp;"")</f>
        <v/>
      </c>
      <c r="K15" s="94" t="str">
        <f>IF($A15="","",IFERROR(MATCH($A15,'Learning Skills'!$A$7:$A$46,0),""))</f>
        <v/>
      </c>
      <c r="L15" s="94" t="str">
        <f>IF(OR($A15="",Gradebook!M21=""),"",IF(Gradebook!M$3="","Assignment 1",Gradebook!M$3)&amp;" "&amp;IF(ISNUMBER(Gradebook!M21),TEXT(Gradebook!M21/(Gradebook!M$6+100*(Gradebook!M$6="")),"0%"),IF(Gradebook!M21="M","missing","exempt"))&amp;"; ")</f>
        <v/>
      </c>
      <c r="M15" s="94" t="str">
        <f>IF(OR($A15="",Gradebook!N21=""),"",IF(Gradebook!N$3="","Assignment 2",Gradebook!N$3)&amp;" "&amp;IF(ISNUMBER(Gradebook!N21),TEXT(Gradebook!N21/(Gradebook!N$6+100*(Gradebook!N$6="")),"0%"),IF(Gradebook!N21="M","missing","exempt"))&amp;"; ")</f>
        <v/>
      </c>
      <c r="N15" s="94" t="str">
        <f>IF(OR($A15="",Gradebook!O21=""),"",IF(Gradebook!O$3="","Assignment 3",Gradebook!O$3)&amp;" "&amp;IF(ISNUMBER(Gradebook!O21),TEXT(Gradebook!O21/(Gradebook!O$6+100*(Gradebook!O$6="")),"0%"),IF(Gradebook!O21="M","missing","exempt"))&amp;"; ")</f>
        <v/>
      </c>
      <c r="O15" s="94" t="str">
        <f>IF(OR($A15="",Gradebook!P21=""),"",IF(Gradebook!P$3="","Assignment 4",Gradebook!P$3)&amp;" "&amp;IF(ISNUMBER(Gradebook!P21),TEXT(Gradebook!P21/(Gradebook!P$6+100*(Gradebook!P$6="")),"0%"),IF(Gradebook!P21="M","missing","exempt"))&amp;"; ")</f>
        <v/>
      </c>
      <c r="P15" s="94" t="str">
        <f>IF(OR($A15="",Gradebook!Q21=""),"",IF(Gradebook!Q$3="","Assignment 5",Gradebook!Q$3)&amp;" "&amp;IF(ISNUMBER(Gradebook!Q21),TEXT(Gradebook!Q21/(Gradebook!Q$6+100*(Gradebook!Q$6="")),"0%"),IF(Gradebook!Q21="M","missing","exempt"))&amp;"; ")</f>
        <v/>
      </c>
      <c r="Q15" s="94" t="str">
        <f>IF(OR($A15="",Gradebook!R21=""),"",IF(Gradebook!R$3="","Assignment 6",Gradebook!R$3)&amp;" "&amp;IF(ISNUMBER(Gradebook!R21),TEXT(Gradebook!R21/(Gradebook!R$6+100*(Gradebook!R$6="")),"0%"),IF(Gradebook!R21="M","missing","exempt"))&amp;"; ")</f>
        <v/>
      </c>
      <c r="R15" s="94" t="str">
        <f>IF(OR($A15="",Gradebook!S21=""),"",IF(Gradebook!S$3="","Assignment 7",Gradebook!S$3)&amp;" "&amp;IF(ISNUMBER(Gradebook!S21),TEXT(Gradebook!S21/(Gradebook!S$6+100*(Gradebook!S$6="")),"0%"),IF(Gradebook!S21="M","missing","exempt"))&amp;"; ")</f>
        <v/>
      </c>
      <c r="S15" s="94" t="str">
        <f>IF(OR($A15="",Gradebook!T21=""),"",IF(Gradebook!T$3="","Assignment 8",Gradebook!T$3)&amp;" "&amp;IF(ISNUMBER(Gradebook!T21),TEXT(Gradebook!T21/(Gradebook!T$6+100*(Gradebook!T$6="")),"0%"),IF(Gradebook!T21="M","missing","exempt"))&amp;"; ")</f>
        <v/>
      </c>
      <c r="T15" s="94" t="str">
        <f>IF(OR($A15="",Gradebook!U21=""),"",IF(Gradebook!U$3="","Assignment 9",Gradebook!U$3)&amp;" "&amp;IF(ISNUMBER(Gradebook!U21),TEXT(Gradebook!U21/(Gradebook!U$6+100*(Gradebook!U$6="")),"0%"),IF(Gradebook!U21="M","missing","exempt"))&amp;"; ")</f>
        <v/>
      </c>
      <c r="U15" s="94" t="str">
        <f>IF(OR($A15="",Gradebook!V21=""),"",IF(Gradebook!V$3="","Assignment 10",Gradebook!V$3)&amp;" "&amp;IF(ISNUMBER(Gradebook!V21),TEXT(Gradebook!V21/(Gradebook!V$6+100*(Gradebook!V$6="")),"0%"),IF(Gradebook!V21="M","missing","exempt"))&amp;"; ")</f>
        <v/>
      </c>
      <c r="V15" s="94" t="str">
        <f>IF(OR($A15="",Gradebook!W21=""),"",IF(Gradebook!W$3="","Assignment 11",Gradebook!W$3)&amp;" "&amp;IF(ISNUMBER(Gradebook!W21),TEXT(Gradebook!W21/(Gradebook!W$6+100*(Gradebook!W$6="")),"0%"),IF(Gradebook!W21="M","missing","exempt"))&amp;"; ")</f>
        <v/>
      </c>
      <c r="W15" s="94" t="str">
        <f>IF(OR($A15="",Gradebook!X21=""),"",IF(Gradebook!X$3="","Assignment 12",Gradebook!X$3)&amp;" "&amp;IF(ISNUMBER(Gradebook!X21),TEXT(Gradebook!X21/(Gradebook!X$6+100*(Gradebook!X$6="")),"0%"),IF(Gradebook!X21="M","missing","exempt"))&amp;"; ")</f>
        <v/>
      </c>
      <c r="X15" s="94" t="str">
        <f>IF(OR($A15="",Gradebook!Y21=""),"",IF(Gradebook!Y$3="","Assignment 13",Gradebook!Y$3)&amp;" "&amp;IF(ISNUMBER(Gradebook!Y21),TEXT(Gradebook!Y21/(Gradebook!Y$6+100*(Gradebook!Y$6="")),"0%"),IF(Gradebook!Y21="M","missing","exempt"))&amp;"; ")</f>
        <v/>
      </c>
      <c r="Y15" s="94" t="str">
        <f>IF(OR($A15="",Gradebook!Z21=""),"",IF(Gradebook!Z$3="","Assignment 14",Gradebook!Z$3)&amp;" "&amp;IF(ISNUMBER(Gradebook!Z21),TEXT(Gradebook!Z21/(Gradebook!Z$6+100*(Gradebook!Z$6="")),"0%"),IF(Gradebook!Z21="M","missing","exempt"))&amp;"; ")</f>
        <v/>
      </c>
      <c r="Z15" s="94" t="str">
        <f>IF(OR($A15="",Gradebook!AA21=""),"",IF(Gradebook!AA$3="","Assignment 15",Gradebook!AA$3)&amp;" "&amp;IF(ISNUMBER(Gradebook!AA21),TEXT(Gradebook!AA21/(Gradebook!AA$6+100*(Gradebook!AA$6="")),"0%"),IF(Gradebook!AA21="M","missing","exempt"))&amp;"; ")</f>
        <v/>
      </c>
      <c r="AA15" s="94" t="str">
        <f>IF(OR($A15="",Gradebook!AB21=""),"",IF(Gradebook!AB$3="","Assignment 16",Gradebook!AB$3)&amp;" "&amp;IF(ISNUMBER(Gradebook!AB21),TEXT(Gradebook!AB21/(Gradebook!AB$6+100*(Gradebook!AB$6="")),"0%"),IF(Gradebook!AB21="M","missing","exempt"))&amp;"; ")</f>
        <v/>
      </c>
      <c r="AB15" s="94" t="str">
        <f>IF(OR($A15="",Gradebook!AC21=""),"",IF(Gradebook!AC$3="","Assignment 17",Gradebook!AC$3)&amp;" "&amp;IF(ISNUMBER(Gradebook!AC21),TEXT(Gradebook!AC21/(Gradebook!AC$6+100*(Gradebook!AC$6="")),"0%"),IF(Gradebook!AC21="M","missing","exempt"))&amp;"; ")</f>
        <v/>
      </c>
      <c r="AC15" s="94" t="str">
        <f>IF(OR($A15="",Gradebook!AD21=""),"",IF(Gradebook!AD$3="","Assignment 18",Gradebook!AD$3)&amp;" "&amp;IF(ISNUMBER(Gradebook!AD21),TEXT(Gradebook!AD21/(Gradebook!AD$6+100*(Gradebook!AD$6="")),"0%"),IF(Gradebook!AD21="M","missing","exempt"))&amp;"; ")</f>
        <v/>
      </c>
      <c r="AD15" s="94" t="str">
        <f>IF(OR($A15="",Gradebook!AE21=""),"",IF(Gradebook!AE$3="","Assignment 19",Gradebook!AE$3)&amp;" "&amp;IF(ISNUMBER(Gradebook!AE21),TEXT(Gradebook!AE21/(Gradebook!AE$6+100*(Gradebook!AE$6="")),"0%"),IF(Gradebook!AE21="M","missing","exempt"))&amp;"; ")</f>
        <v/>
      </c>
      <c r="AE15" s="94" t="str">
        <f>IF(OR($A15="",Gradebook!AF21=""),"",IF(Gradebook!AF$3="","Assignment 20",Gradebook!AF$3)&amp;" "&amp;IF(ISNUMBER(Gradebook!AF21),TEXT(Gradebook!AF21/(Gradebook!AF$6+100*(Gradebook!AF$6="")),"0%"),IF(Gradebook!AF21="M","missing","exempt"))&amp;"; ")</f>
        <v/>
      </c>
      <c r="AF15" s="94" t="str">
        <f>IF(OR($A15="",Gradebook!AG21=""),"",IF(Gradebook!AG$3="","Assignment 21",Gradebook!AG$3)&amp;" "&amp;IF(ISNUMBER(Gradebook!AG21),TEXT(Gradebook!AG21/(Gradebook!AG$6+100*(Gradebook!AG$6="")),"0%"),IF(Gradebook!AG21="M","missing","exempt"))&amp;"; ")</f>
        <v/>
      </c>
      <c r="AG15" s="94" t="str">
        <f>IF(OR($A15="",Gradebook!AH21=""),"",IF(Gradebook!AH$3="","Assignment 22",Gradebook!AH$3)&amp;" "&amp;IF(ISNUMBER(Gradebook!AH21),TEXT(Gradebook!AH21/(Gradebook!AH$6+100*(Gradebook!AH$6="")),"0%"),IF(Gradebook!AH21="M","missing","exempt"))&amp;"; ")</f>
        <v/>
      </c>
      <c r="AH15" s="94" t="str">
        <f>IF(OR($A15="",Gradebook!AI21=""),"",IF(Gradebook!AI$3="","Assignment 23",Gradebook!AI$3)&amp;" "&amp;IF(ISNUMBER(Gradebook!AI21),TEXT(Gradebook!AI21/(Gradebook!AI$6+100*(Gradebook!AI$6="")),"0%"),IF(Gradebook!AI21="M","missing","exempt"))&amp;"; ")</f>
        <v/>
      </c>
      <c r="AI15" s="94" t="str">
        <f>IF(OR($A15="",Gradebook!AJ21=""),"",IF(Gradebook!AJ$3="","Assignment 24",Gradebook!AJ$3)&amp;" "&amp;IF(ISNUMBER(Gradebook!AJ21),TEXT(Gradebook!AJ21/(Gradebook!AJ$6+100*(Gradebook!AJ$6="")),"0%"),IF(Gradebook!AJ21="M","missing","exempt"))&amp;"; ")</f>
        <v/>
      </c>
      <c r="AJ15" s="94" t="str">
        <f>IF(OR($A15="",Gradebook!AK21=""),"",IF(Gradebook!AK$3="","Assignment 25",Gradebook!AK$3)&amp;" "&amp;IF(ISNUMBER(Gradebook!AK21),TEXT(Gradebook!AK21/(Gradebook!AK$6+100*(Gradebook!AK$6="")),"0%"),IF(Gradebook!AK21="M","missing","exempt"))&amp;"; ")</f>
        <v/>
      </c>
      <c r="AK15" s="94" t="str">
        <f>IF(OR($A15="",Gradebook!AL21=""),"",IF(Gradebook!AL$3="","Assignment 26",Gradebook!AL$3)&amp;" "&amp;IF(ISNUMBER(Gradebook!AL21),TEXT(Gradebook!AL21/(Gradebook!AL$6+100*(Gradebook!AL$6="")),"0%"),IF(Gradebook!AL21="M","missing","exempt"))&amp;"; ")</f>
        <v/>
      </c>
      <c r="AL15" s="94" t="str">
        <f>IF(OR($A15="",Gradebook!AM21=""),"",IF(Gradebook!AM$3="","Assignment 27",Gradebook!AM$3)&amp;" "&amp;IF(ISNUMBER(Gradebook!AM21),TEXT(Gradebook!AM21/(Gradebook!AM$6+100*(Gradebook!AM$6="")),"0%"),IF(Gradebook!AM21="M","missing","exempt"))&amp;"; ")</f>
        <v/>
      </c>
      <c r="AM15" s="94" t="str">
        <f>IF(OR($A15="",Gradebook!AN21=""),"",IF(Gradebook!AN$3="","Assignment 28",Gradebook!AN$3)&amp;" "&amp;IF(ISNUMBER(Gradebook!AN21),TEXT(Gradebook!AN21/(Gradebook!AN$6+100*(Gradebook!AN$6="")),"0%"),IF(Gradebook!AN21="M","missing","exempt"))&amp;"; ")</f>
        <v/>
      </c>
      <c r="AN15" s="94" t="str">
        <f>IF(OR($A15="",Gradebook!AO21=""),"",IF(Gradebook!AO$3="","Assignment 29",Gradebook!AO$3)&amp;" "&amp;IF(ISNUMBER(Gradebook!AO21),TEXT(Gradebook!AO21/(Gradebook!AO$6+100*(Gradebook!AO$6="")),"0%"),IF(Gradebook!AO21="M","missing","exempt"))&amp;"; ")</f>
        <v/>
      </c>
      <c r="AO15" s="94" t="str">
        <f>IF(OR($A15="",Gradebook!AP21=""),"",IF(Gradebook!AP$3="","Assignment 30",Gradebook!AP$3)&amp;" "&amp;IF(ISNUMBER(Gradebook!AP21),TEXT(Gradebook!AP21/(Gradebook!AP$6+100*(Gradebook!AP$6="")),"0%"),IF(Gradebook!AP21="M","missing","exempt"))&amp;"; ")</f>
        <v/>
      </c>
      <c r="AP15" s="94" t="str">
        <f>IF(OR($A15="",Gradebook!AQ21=""),"",IF(Gradebook!AQ$3="","Assignment 31",Gradebook!AQ$3)&amp;" "&amp;IF(ISNUMBER(Gradebook!AQ21),TEXT(Gradebook!AQ21/(Gradebook!AQ$6+100*(Gradebook!AQ$6="")),"0%"),IF(Gradebook!AQ21="M","missing","exempt"))&amp;"; ")</f>
        <v/>
      </c>
      <c r="AQ15" s="94" t="str">
        <f>IF(OR($A15="",Gradebook!AR21=""),"",IF(Gradebook!AR$3="","Assignment 32",Gradebook!AR$3)&amp;" "&amp;IF(ISNUMBER(Gradebook!AR21),TEXT(Gradebook!AR21/(Gradebook!AR$6+100*(Gradebook!AR$6="")),"0%"),IF(Gradebook!AR21="M","missing","exempt"))&amp;"; ")</f>
        <v/>
      </c>
      <c r="AR15" s="94" t="str">
        <f>IF(OR($A15="",Gradebook!AS21=""),"",IF(Gradebook!AS$3="","Assignment 33",Gradebook!AS$3)&amp;" "&amp;IF(ISNUMBER(Gradebook!AS21),TEXT(Gradebook!AS21/(Gradebook!AS$6+100*(Gradebook!AS$6="")),"0%"),IF(Gradebook!AS21="M","missing","exempt"))&amp;"; ")</f>
        <v/>
      </c>
      <c r="AS15" s="94" t="str">
        <f>IF(OR($A15="",Gradebook!AT21=""),"",IF(Gradebook!AT$3="","Assignment 34",Gradebook!AT$3)&amp;" "&amp;IF(ISNUMBER(Gradebook!AT21),TEXT(Gradebook!AT21/(Gradebook!AT$6+100*(Gradebook!AT$6="")),"0%"),IF(Gradebook!AT21="M","missing","exempt"))&amp;"; ")</f>
        <v/>
      </c>
      <c r="AT15" s="94" t="str">
        <f>IF(OR($A15="",Gradebook!AU21=""),"",IF(Gradebook!AU$3="","Assignment 35",Gradebook!AU$3)&amp;" "&amp;IF(ISNUMBER(Gradebook!AU21),TEXT(Gradebook!AU21/(Gradebook!AU$6+100*(Gradebook!AU$6="")),"0%"),IF(Gradebook!AU21="M","missing","exempt"))&amp;"; ")</f>
        <v/>
      </c>
      <c r="AU15" s="94" t="str">
        <f>IF(OR($A15="",Gradebook!AV21=""),"",IF(Gradebook!AV$3="","Assignment 36",Gradebook!AV$3)&amp;" "&amp;IF(ISNUMBER(Gradebook!AV21),TEXT(Gradebook!AV21/(Gradebook!AV$6+100*(Gradebook!AV$6="")),"0%"),IF(Gradebook!AV21="M","missing","exempt"))&amp;"; ")</f>
        <v/>
      </c>
      <c r="AV15" s="94" t="str">
        <f>IF(OR($A15="",Gradebook!AW21=""),"",IF(Gradebook!AW$3="","Assignment 37",Gradebook!AW$3)&amp;" "&amp;IF(ISNUMBER(Gradebook!AW21),TEXT(Gradebook!AW21/(Gradebook!AW$6+100*(Gradebook!AW$6="")),"0%"),IF(Gradebook!AW21="M","missing","exempt"))&amp;"; ")</f>
        <v/>
      </c>
      <c r="AW15" s="94" t="str">
        <f>IF(OR($A15="",Gradebook!AX21=""),"",IF(Gradebook!AX$3="","Assignment 38",Gradebook!AX$3)&amp;" "&amp;IF(ISNUMBER(Gradebook!AX21),TEXT(Gradebook!AX21/(Gradebook!AX$6+100*(Gradebook!AX$6="")),"0%"),IF(Gradebook!AX21="M","missing","exempt"))&amp;"; ")</f>
        <v/>
      </c>
      <c r="AX15" s="94" t="str">
        <f>IF(OR($A15="",Gradebook!AY21=""),"",IF(Gradebook!AY$3="","Assignment 39",Gradebook!AY$3)&amp;" "&amp;IF(ISNUMBER(Gradebook!AY21),TEXT(Gradebook!AY21/(Gradebook!AY$6+100*(Gradebook!AY$6="")),"0%"),IF(Gradebook!AY21="M","missing","exempt"))&amp;"; ")</f>
        <v/>
      </c>
      <c r="AY15" s="94" t="str">
        <f>IF(OR($A15="",Gradebook!AZ21=""),"",IF(Gradebook!AZ$3="","Assignment 40",Gradebook!AZ$3)&amp;" "&amp;IF(ISNUMBER(Gradebook!AZ21),TEXT(Gradebook!AZ21/(Gradebook!AZ$6+100*(Gradebook!AZ$6="")),"0%"),IF(Gradebook!AZ21="M","missing","exempt"))&amp;"; ")</f>
        <v/>
      </c>
      <c r="AZ15" s="94" t="str">
        <f>IF($A15="","",IF(ISNUMBER(Gradebook!F21),Gradebook!F$3&amp;" "&amp;TEXT(Gradebook!F21,"0%")&amp;"; ","")&amp;IF(ISNUMBER(Gradebook!G21),Gradebook!G$3&amp;" "&amp;TEXT(Gradebook!G21,"0%")&amp;"; ","")&amp;IF(ISNUMBER(Gradebook!H21),Gradebook!H$3&amp;" "&amp;TEXT(Gradebook!H21,"0%")&amp;"; ","")&amp;IF(ISNUMBER(Gradebook!I21),Gradebook!I$3&amp;" "&amp;TEXT(Gradebook!I21,"0%")&amp;"; ","")&amp;IF(ISNUMBER(Gradebook!J21),Gradebook!J$3&amp;" "&amp;TEXT(Gradebook!J21,"0%")&amp;"; ","")&amp;IF(ISNUMBER(Gradebook!K21),Gradebook!K$3&amp;" "&amp;TEXT(Gradebook!K21,"0%")&amp;"; ",""))</f>
        <v/>
      </c>
      <c r="BA15" s="94" t="str">
        <f t="shared" si="3"/>
        <v/>
      </c>
      <c r="BB15" s="94" t="str">
        <f>IF(NOT(ISNUMBER($K15)),"",IF(INDEX('Learning Skills'!$C$7:$C$46,$K15)="","","Responsibility "&amp;INDEX('Learning Skills'!$C$7:$C$46,$K15)&amp;"; ")&amp;IF(INDEX('Learning Skills'!$D$7:$D$46,$K15)="","","Organization "&amp;INDEX('Learning Skills'!$D$7:$D$46,$K15)&amp;"; ")&amp;IF(INDEX('Learning Skills'!$E$7:$E$46,$K15)="","","Independent Work "&amp;INDEX('Learning Skills'!$E$7:$E$46,$K15)&amp;"; ")&amp;IF(INDEX('Learning Skills'!$F$7:$F$46,$K15)="","","Collaboration "&amp;INDEX('Learning Skills'!$F$7:$F$46,$K15)&amp;"; ")&amp;IF(INDEX('Learning Skills'!$G$7:$G$46,$K15)="","","Initiative "&amp;INDEX('Learning Skills'!$G$7:$G$46,$K15)&amp;"; ")&amp;IF(INDEX('Learning Skills'!$H$7:$H$46,$K15)="","","Self-Regulation "&amp;INDEX('Learning Skills'!$H$7:$H$46,$K15)&amp;"; "))</f>
        <v/>
      </c>
    </row>
    <row r="16" spans="1:54" ht="62" customHeight="1" x14ac:dyDescent="0.45">
      <c r="A16" s="95" t="str">
        <f>IF(Gradebook!$B22="","",Gradebook!$A22)</f>
        <v/>
      </c>
      <c r="B16" s="95" t="str">
        <f>IF($A16="","",Gradebook!$C22&amp;"")</f>
        <v/>
      </c>
      <c r="C16" s="96" t="str">
        <f>IF($A16="","",Gradebook!$D22)</f>
        <v/>
      </c>
      <c r="D16" s="95" t="str">
        <f>IF($A16="","",Gradebook!$E22&amp;"")</f>
        <v/>
      </c>
      <c r="E16" s="95" t="str">
        <f t="shared" si="0"/>
        <v/>
      </c>
      <c r="F16" s="95" t="str">
        <f t="shared" si="1"/>
        <v/>
      </c>
      <c r="G16" s="95" t="str">
        <f>IF($A16="","",Gradebook!$L22&amp;"")</f>
        <v/>
      </c>
      <c r="H16" s="95" t="str">
        <f t="shared" si="2"/>
        <v/>
      </c>
      <c r="I16" s="95" t="str">
        <f>IF(NOT(ISNUMBER($K16)),"",INDEX('Learning Skills'!$I$7:$I$46,$K16)&amp;"")</f>
        <v/>
      </c>
      <c r="K16" s="94" t="str">
        <f>IF($A16="","",IFERROR(MATCH($A16,'Learning Skills'!$A$7:$A$46,0),""))</f>
        <v/>
      </c>
      <c r="L16" s="94" t="str">
        <f>IF(OR($A16="",Gradebook!M22=""),"",IF(Gradebook!M$3="","Assignment 1",Gradebook!M$3)&amp;" "&amp;IF(ISNUMBER(Gradebook!M22),TEXT(Gradebook!M22/(Gradebook!M$6+100*(Gradebook!M$6="")),"0%"),IF(Gradebook!M22="M","missing","exempt"))&amp;"; ")</f>
        <v/>
      </c>
      <c r="M16" s="94" t="str">
        <f>IF(OR($A16="",Gradebook!N22=""),"",IF(Gradebook!N$3="","Assignment 2",Gradebook!N$3)&amp;" "&amp;IF(ISNUMBER(Gradebook!N22),TEXT(Gradebook!N22/(Gradebook!N$6+100*(Gradebook!N$6="")),"0%"),IF(Gradebook!N22="M","missing","exempt"))&amp;"; ")</f>
        <v/>
      </c>
      <c r="N16" s="94" t="str">
        <f>IF(OR($A16="",Gradebook!O22=""),"",IF(Gradebook!O$3="","Assignment 3",Gradebook!O$3)&amp;" "&amp;IF(ISNUMBER(Gradebook!O22),TEXT(Gradebook!O22/(Gradebook!O$6+100*(Gradebook!O$6="")),"0%"),IF(Gradebook!O22="M","missing","exempt"))&amp;"; ")</f>
        <v/>
      </c>
      <c r="O16" s="94" t="str">
        <f>IF(OR($A16="",Gradebook!P22=""),"",IF(Gradebook!P$3="","Assignment 4",Gradebook!P$3)&amp;" "&amp;IF(ISNUMBER(Gradebook!P22),TEXT(Gradebook!P22/(Gradebook!P$6+100*(Gradebook!P$6="")),"0%"),IF(Gradebook!P22="M","missing","exempt"))&amp;"; ")</f>
        <v/>
      </c>
      <c r="P16" s="94" t="str">
        <f>IF(OR($A16="",Gradebook!Q22=""),"",IF(Gradebook!Q$3="","Assignment 5",Gradebook!Q$3)&amp;" "&amp;IF(ISNUMBER(Gradebook!Q22),TEXT(Gradebook!Q22/(Gradebook!Q$6+100*(Gradebook!Q$6="")),"0%"),IF(Gradebook!Q22="M","missing","exempt"))&amp;"; ")</f>
        <v/>
      </c>
      <c r="Q16" s="94" t="str">
        <f>IF(OR($A16="",Gradebook!R22=""),"",IF(Gradebook!R$3="","Assignment 6",Gradebook!R$3)&amp;" "&amp;IF(ISNUMBER(Gradebook!R22),TEXT(Gradebook!R22/(Gradebook!R$6+100*(Gradebook!R$6="")),"0%"),IF(Gradebook!R22="M","missing","exempt"))&amp;"; ")</f>
        <v/>
      </c>
      <c r="R16" s="94" t="str">
        <f>IF(OR($A16="",Gradebook!S22=""),"",IF(Gradebook!S$3="","Assignment 7",Gradebook!S$3)&amp;" "&amp;IF(ISNUMBER(Gradebook!S22),TEXT(Gradebook!S22/(Gradebook!S$6+100*(Gradebook!S$6="")),"0%"),IF(Gradebook!S22="M","missing","exempt"))&amp;"; ")</f>
        <v/>
      </c>
      <c r="S16" s="94" t="str">
        <f>IF(OR($A16="",Gradebook!T22=""),"",IF(Gradebook!T$3="","Assignment 8",Gradebook!T$3)&amp;" "&amp;IF(ISNUMBER(Gradebook!T22),TEXT(Gradebook!T22/(Gradebook!T$6+100*(Gradebook!T$6="")),"0%"),IF(Gradebook!T22="M","missing","exempt"))&amp;"; ")</f>
        <v/>
      </c>
      <c r="T16" s="94" t="str">
        <f>IF(OR($A16="",Gradebook!U22=""),"",IF(Gradebook!U$3="","Assignment 9",Gradebook!U$3)&amp;" "&amp;IF(ISNUMBER(Gradebook!U22),TEXT(Gradebook!U22/(Gradebook!U$6+100*(Gradebook!U$6="")),"0%"),IF(Gradebook!U22="M","missing","exempt"))&amp;"; ")</f>
        <v/>
      </c>
      <c r="U16" s="94" t="str">
        <f>IF(OR($A16="",Gradebook!V22=""),"",IF(Gradebook!V$3="","Assignment 10",Gradebook!V$3)&amp;" "&amp;IF(ISNUMBER(Gradebook!V22),TEXT(Gradebook!V22/(Gradebook!V$6+100*(Gradebook!V$6="")),"0%"),IF(Gradebook!V22="M","missing","exempt"))&amp;"; ")</f>
        <v/>
      </c>
      <c r="V16" s="94" t="str">
        <f>IF(OR($A16="",Gradebook!W22=""),"",IF(Gradebook!W$3="","Assignment 11",Gradebook!W$3)&amp;" "&amp;IF(ISNUMBER(Gradebook!W22),TEXT(Gradebook!W22/(Gradebook!W$6+100*(Gradebook!W$6="")),"0%"),IF(Gradebook!W22="M","missing","exempt"))&amp;"; ")</f>
        <v/>
      </c>
      <c r="W16" s="94" t="str">
        <f>IF(OR($A16="",Gradebook!X22=""),"",IF(Gradebook!X$3="","Assignment 12",Gradebook!X$3)&amp;" "&amp;IF(ISNUMBER(Gradebook!X22),TEXT(Gradebook!X22/(Gradebook!X$6+100*(Gradebook!X$6="")),"0%"),IF(Gradebook!X22="M","missing","exempt"))&amp;"; ")</f>
        <v/>
      </c>
      <c r="X16" s="94" t="str">
        <f>IF(OR($A16="",Gradebook!Y22=""),"",IF(Gradebook!Y$3="","Assignment 13",Gradebook!Y$3)&amp;" "&amp;IF(ISNUMBER(Gradebook!Y22),TEXT(Gradebook!Y22/(Gradebook!Y$6+100*(Gradebook!Y$6="")),"0%"),IF(Gradebook!Y22="M","missing","exempt"))&amp;"; ")</f>
        <v/>
      </c>
      <c r="Y16" s="94" t="str">
        <f>IF(OR($A16="",Gradebook!Z22=""),"",IF(Gradebook!Z$3="","Assignment 14",Gradebook!Z$3)&amp;" "&amp;IF(ISNUMBER(Gradebook!Z22),TEXT(Gradebook!Z22/(Gradebook!Z$6+100*(Gradebook!Z$6="")),"0%"),IF(Gradebook!Z22="M","missing","exempt"))&amp;"; ")</f>
        <v/>
      </c>
      <c r="Z16" s="94" t="str">
        <f>IF(OR($A16="",Gradebook!AA22=""),"",IF(Gradebook!AA$3="","Assignment 15",Gradebook!AA$3)&amp;" "&amp;IF(ISNUMBER(Gradebook!AA22),TEXT(Gradebook!AA22/(Gradebook!AA$6+100*(Gradebook!AA$6="")),"0%"),IF(Gradebook!AA22="M","missing","exempt"))&amp;"; ")</f>
        <v/>
      </c>
      <c r="AA16" s="94" t="str">
        <f>IF(OR($A16="",Gradebook!AB22=""),"",IF(Gradebook!AB$3="","Assignment 16",Gradebook!AB$3)&amp;" "&amp;IF(ISNUMBER(Gradebook!AB22),TEXT(Gradebook!AB22/(Gradebook!AB$6+100*(Gradebook!AB$6="")),"0%"),IF(Gradebook!AB22="M","missing","exempt"))&amp;"; ")</f>
        <v/>
      </c>
      <c r="AB16" s="94" t="str">
        <f>IF(OR($A16="",Gradebook!AC22=""),"",IF(Gradebook!AC$3="","Assignment 17",Gradebook!AC$3)&amp;" "&amp;IF(ISNUMBER(Gradebook!AC22),TEXT(Gradebook!AC22/(Gradebook!AC$6+100*(Gradebook!AC$6="")),"0%"),IF(Gradebook!AC22="M","missing","exempt"))&amp;"; ")</f>
        <v/>
      </c>
      <c r="AC16" s="94" t="str">
        <f>IF(OR($A16="",Gradebook!AD22=""),"",IF(Gradebook!AD$3="","Assignment 18",Gradebook!AD$3)&amp;" "&amp;IF(ISNUMBER(Gradebook!AD22),TEXT(Gradebook!AD22/(Gradebook!AD$6+100*(Gradebook!AD$6="")),"0%"),IF(Gradebook!AD22="M","missing","exempt"))&amp;"; ")</f>
        <v/>
      </c>
      <c r="AD16" s="94" t="str">
        <f>IF(OR($A16="",Gradebook!AE22=""),"",IF(Gradebook!AE$3="","Assignment 19",Gradebook!AE$3)&amp;" "&amp;IF(ISNUMBER(Gradebook!AE22),TEXT(Gradebook!AE22/(Gradebook!AE$6+100*(Gradebook!AE$6="")),"0%"),IF(Gradebook!AE22="M","missing","exempt"))&amp;"; ")</f>
        <v/>
      </c>
      <c r="AE16" s="94" t="str">
        <f>IF(OR($A16="",Gradebook!AF22=""),"",IF(Gradebook!AF$3="","Assignment 20",Gradebook!AF$3)&amp;" "&amp;IF(ISNUMBER(Gradebook!AF22),TEXT(Gradebook!AF22/(Gradebook!AF$6+100*(Gradebook!AF$6="")),"0%"),IF(Gradebook!AF22="M","missing","exempt"))&amp;"; ")</f>
        <v/>
      </c>
      <c r="AF16" s="94" t="str">
        <f>IF(OR($A16="",Gradebook!AG22=""),"",IF(Gradebook!AG$3="","Assignment 21",Gradebook!AG$3)&amp;" "&amp;IF(ISNUMBER(Gradebook!AG22),TEXT(Gradebook!AG22/(Gradebook!AG$6+100*(Gradebook!AG$6="")),"0%"),IF(Gradebook!AG22="M","missing","exempt"))&amp;"; ")</f>
        <v/>
      </c>
      <c r="AG16" s="94" t="str">
        <f>IF(OR($A16="",Gradebook!AH22=""),"",IF(Gradebook!AH$3="","Assignment 22",Gradebook!AH$3)&amp;" "&amp;IF(ISNUMBER(Gradebook!AH22),TEXT(Gradebook!AH22/(Gradebook!AH$6+100*(Gradebook!AH$6="")),"0%"),IF(Gradebook!AH22="M","missing","exempt"))&amp;"; ")</f>
        <v/>
      </c>
      <c r="AH16" s="94" t="str">
        <f>IF(OR($A16="",Gradebook!AI22=""),"",IF(Gradebook!AI$3="","Assignment 23",Gradebook!AI$3)&amp;" "&amp;IF(ISNUMBER(Gradebook!AI22),TEXT(Gradebook!AI22/(Gradebook!AI$6+100*(Gradebook!AI$6="")),"0%"),IF(Gradebook!AI22="M","missing","exempt"))&amp;"; ")</f>
        <v/>
      </c>
      <c r="AI16" s="94" t="str">
        <f>IF(OR($A16="",Gradebook!AJ22=""),"",IF(Gradebook!AJ$3="","Assignment 24",Gradebook!AJ$3)&amp;" "&amp;IF(ISNUMBER(Gradebook!AJ22),TEXT(Gradebook!AJ22/(Gradebook!AJ$6+100*(Gradebook!AJ$6="")),"0%"),IF(Gradebook!AJ22="M","missing","exempt"))&amp;"; ")</f>
        <v/>
      </c>
      <c r="AJ16" s="94" t="str">
        <f>IF(OR($A16="",Gradebook!AK22=""),"",IF(Gradebook!AK$3="","Assignment 25",Gradebook!AK$3)&amp;" "&amp;IF(ISNUMBER(Gradebook!AK22),TEXT(Gradebook!AK22/(Gradebook!AK$6+100*(Gradebook!AK$6="")),"0%"),IF(Gradebook!AK22="M","missing","exempt"))&amp;"; ")</f>
        <v/>
      </c>
      <c r="AK16" s="94" t="str">
        <f>IF(OR($A16="",Gradebook!AL22=""),"",IF(Gradebook!AL$3="","Assignment 26",Gradebook!AL$3)&amp;" "&amp;IF(ISNUMBER(Gradebook!AL22),TEXT(Gradebook!AL22/(Gradebook!AL$6+100*(Gradebook!AL$6="")),"0%"),IF(Gradebook!AL22="M","missing","exempt"))&amp;"; ")</f>
        <v/>
      </c>
      <c r="AL16" s="94" t="str">
        <f>IF(OR($A16="",Gradebook!AM22=""),"",IF(Gradebook!AM$3="","Assignment 27",Gradebook!AM$3)&amp;" "&amp;IF(ISNUMBER(Gradebook!AM22),TEXT(Gradebook!AM22/(Gradebook!AM$6+100*(Gradebook!AM$6="")),"0%"),IF(Gradebook!AM22="M","missing","exempt"))&amp;"; ")</f>
        <v/>
      </c>
      <c r="AM16" s="94" t="str">
        <f>IF(OR($A16="",Gradebook!AN22=""),"",IF(Gradebook!AN$3="","Assignment 28",Gradebook!AN$3)&amp;" "&amp;IF(ISNUMBER(Gradebook!AN22),TEXT(Gradebook!AN22/(Gradebook!AN$6+100*(Gradebook!AN$6="")),"0%"),IF(Gradebook!AN22="M","missing","exempt"))&amp;"; ")</f>
        <v/>
      </c>
      <c r="AN16" s="94" t="str">
        <f>IF(OR($A16="",Gradebook!AO22=""),"",IF(Gradebook!AO$3="","Assignment 29",Gradebook!AO$3)&amp;" "&amp;IF(ISNUMBER(Gradebook!AO22),TEXT(Gradebook!AO22/(Gradebook!AO$6+100*(Gradebook!AO$6="")),"0%"),IF(Gradebook!AO22="M","missing","exempt"))&amp;"; ")</f>
        <v/>
      </c>
      <c r="AO16" s="94" t="str">
        <f>IF(OR($A16="",Gradebook!AP22=""),"",IF(Gradebook!AP$3="","Assignment 30",Gradebook!AP$3)&amp;" "&amp;IF(ISNUMBER(Gradebook!AP22),TEXT(Gradebook!AP22/(Gradebook!AP$6+100*(Gradebook!AP$6="")),"0%"),IF(Gradebook!AP22="M","missing","exempt"))&amp;"; ")</f>
        <v/>
      </c>
      <c r="AP16" s="94" t="str">
        <f>IF(OR($A16="",Gradebook!AQ22=""),"",IF(Gradebook!AQ$3="","Assignment 31",Gradebook!AQ$3)&amp;" "&amp;IF(ISNUMBER(Gradebook!AQ22),TEXT(Gradebook!AQ22/(Gradebook!AQ$6+100*(Gradebook!AQ$6="")),"0%"),IF(Gradebook!AQ22="M","missing","exempt"))&amp;"; ")</f>
        <v/>
      </c>
      <c r="AQ16" s="94" t="str">
        <f>IF(OR($A16="",Gradebook!AR22=""),"",IF(Gradebook!AR$3="","Assignment 32",Gradebook!AR$3)&amp;" "&amp;IF(ISNUMBER(Gradebook!AR22),TEXT(Gradebook!AR22/(Gradebook!AR$6+100*(Gradebook!AR$6="")),"0%"),IF(Gradebook!AR22="M","missing","exempt"))&amp;"; ")</f>
        <v/>
      </c>
      <c r="AR16" s="94" t="str">
        <f>IF(OR($A16="",Gradebook!AS22=""),"",IF(Gradebook!AS$3="","Assignment 33",Gradebook!AS$3)&amp;" "&amp;IF(ISNUMBER(Gradebook!AS22),TEXT(Gradebook!AS22/(Gradebook!AS$6+100*(Gradebook!AS$6="")),"0%"),IF(Gradebook!AS22="M","missing","exempt"))&amp;"; ")</f>
        <v/>
      </c>
      <c r="AS16" s="94" t="str">
        <f>IF(OR($A16="",Gradebook!AT22=""),"",IF(Gradebook!AT$3="","Assignment 34",Gradebook!AT$3)&amp;" "&amp;IF(ISNUMBER(Gradebook!AT22),TEXT(Gradebook!AT22/(Gradebook!AT$6+100*(Gradebook!AT$6="")),"0%"),IF(Gradebook!AT22="M","missing","exempt"))&amp;"; ")</f>
        <v/>
      </c>
      <c r="AT16" s="94" t="str">
        <f>IF(OR($A16="",Gradebook!AU22=""),"",IF(Gradebook!AU$3="","Assignment 35",Gradebook!AU$3)&amp;" "&amp;IF(ISNUMBER(Gradebook!AU22),TEXT(Gradebook!AU22/(Gradebook!AU$6+100*(Gradebook!AU$6="")),"0%"),IF(Gradebook!AU22="M","missing","exempt"))&amp;"; ")</f>
        <v/>
      </c>
      <c r="AU16" s="94" t="str">
        <f>IF(OR($A16="",Gradebook!AV22=""),"",IF(Gradebook!AV$3="","Assignment 36",Gradebook!AV$3)&amp;" "&amp;IF(ISNUMBER(Gradebook!AV22),TEXT(Gradebook!AV22/(Gradebook!AV$6+100*(Gradebook!AV$6="")),"0%"),IF(Gradebook!AV22="M","missing","exempt"))&amp;"; ")</f>
        <v/>
      </c>
      <c r="AV16" s="94" t="str">
        <f>IF(OR($A16="",Gradebook!AW22=""),"",IF(Gradebook!AW$3="","Assignment 37",Gradebook!AW$3)&amp;" "&amp;IF(ISNUMBER(Gradebook!AW22),TEXT(Gradebook!AW22/(Gradebook!AW$6+100*(Gradebook!AW$6="")),"0%"),IF(Gradebook!AW22="M","missing","exempt"))&amp;"; ")</f>
        <v/>
      </c>
      <c r="AW16" s="94" t="str">
        <f>IF(OR($A16="",Gradebook!AX22=""),"",IF(Gradebook!AX$3="","Assignment 38",Gradebook!AX$3)&amp;" "&amp;IF(ISNUMBER(Gradebook!AX22),TEXT(Gradebook!AX22/(Gradebook!AX$6+100*(Gradebook!AX$6="")),"0%"),IF(Gradebook!AX22="M","missing","exempt"))&amp;"; ")</f>
        <v/>
      </c>
      <c r="AX16" s="94" t="str">
        <f>IF(OR($A16="",Gradebook!AY22=""),"",IF(Gradebook!AY$3="","Assignment 39",Gradebook!AY$3)&amp;" "&amp;IF(ISNUMBER(Gradebook!AY22),TEXT(Gradebook!AY22/(Gradebook!AY$6+100*(Gradebook!AY$6="")),"0%"),IF(Gradebook!AY22="M","missing","exempt"))&amp;"; ")</f>
        <v/>
      </c>
      <c r="AY16" s="94" t="str">
        <f>IF(OR($A16="",Gradebook!AZ22=""),"",IF(Gradebook!AZ$3="","Assignment 40",Gradebook!AZ$3)&amp;" "&amp;IF(ISNUMBER(Gradebook!AZ22),TEXT(Gradebook!AZ22/(Gradebook!AZ$6+100*(Gradebook!AZ$6="")),"0%"),IF(Gradebook!AZ22="M","missing","exempt"))&amp;"; ")</f>
        <v/>
      </c>
      <c r="AZ16" s="94" t="str">
        <f>IF($A16="","",IF(ISNUMBER(Gradebook!F22),Gradebook!F$3&amp;" "&amp;TEXT(Gradebook!F22,"0%")&amp;"; ","")&amp;IF(ISNUMBER(Gradebook!G22),Gradebook!G$3&amp;" "&amp;TEXT(Gradebook!G22,"0%")&amp;"; ","")&amp;IF(ISNUMBER(Gradebook!H22),Gradebook!H$3&amp;" "&amp;TEXT(Gradebook!H22,"0%")&amp;"; ","")&amp;IF(ISNUMBER(Gradebook!I22),Gradebook!I$3&amp;" "&amp;TEXT(Gradebook!I22,"0%")&amp;"; ","")&amp;IF(ISNUMBER(Gradebook!J22),Gradebook!J$3&amp;" "&amp;TEXT(Gradebook!J22,"0%")&amp;"; ","")&amp;IF(ISNUMBER(Gradebook!K22),Gradebook!K$3&amp;" "&amp;TEXT(Gradebook!K22,"0%")&amp;"; ",""))</f>
        <v/>
      </c>
      <c r="BA16" s="94" t="str">
        <f t="shared" si="3"/>
        <v/>
      </c>
      <c r="BB16" s="94" t="str">
        <f>IF(NOT(ISNUMBER($K16)),"",IF(INDEX('Learning Skills'!$C$7:$C$46,$K16)="","","Responsibility "&amp;INDEX('Learning Skills'!$C$7:$C$46,$K16)&amp;"; ")&amp;IF(INDEX('Learning Skills'!$D$7:$D$46,$K16)="","","Organization "&amp;INDEX('Learning Skills'!$D$7:$D$46,$K16)&amp;"; ")&amp;IF(INDEX('Learning Skills'!$E$7:$E$46,$K16)="","","Independent Work "&amp;INDEX('Learning Skills'!$E$7:$E$46,$K16)&amp;"; ")&amp;IF(INDEX('Learning Skills'!$F$7:$F$46,$K16)="","","Collaboration "&amp;INDEX('Learning Skills'!$F$7:$F$46,$K16)&amp;"; ")&amp;IF(INDEX('Learning Skills'!$G$7:$G$46,$K16)="","","Initiative "&amp;INDEX('Learning Skills'!$G$7:$G$46,$K16)&amp;"; ")&amp;IF(INDEX('Learning Skills'!$H$7:$H$46,$K16)="","","Self-Regulation "&amp;INDEX('Learning Skills'!$H$7:$H$46,$K16)&amp;"; "))</f>
        <v/>
      </c>
    </row>
    <row r="17" spans="1:54" ht="62" customHeight="1" x14ac:dyDescent="0.45">
      <c r="A17" s="95" t="str">
        <f>IF(Gradebook!$B23="","",Gradebook!$A23)</f>
        <v/>
      </c>
      <c r="B17" s="95" t="str">
        <f>IF($A17="","",Gradebook!$C23&amp;"")</f>
        <v/>
      </c>
      <c r="C17" s="96" t="str">
        <f>IF($A17="","",Gradebook!$D23)</f>
        <v/>
      </c>
      <c r="D17" s="95" t="str">
        <f>IF($A17="","",Gradebook!$E23&amp;"")</f>
        <v/>
      </c>
      <c r="E17" s="95" t="str">
        <f t="shared" si="0"/>
        <v/>
      </c>
      <c r="F17" s="95" t="str">
        <f t="shared" si="1"/>
        <v/>
      </c>
      <c r="G17" s="95" t="str">
        <f>IF($A17="","",Gradebook!$L23&amp;"")</f>
        <v/>
      </c>
      <c r="H17" s="95" t="str">
        <f t="shared" si="2"/>
        <v/>
      </c>
      <c r="I17" s="95" t="str">
        <f>IF(NOT(ISNUMBER($K17)),"",INDEX('Learning Skills'!$I$7:$I$46,$K17)&amp;"")</f>
        <v/>
      </c>
      <c r="K17" s="94" t="str">
        <f>IF($A17="","",IFERROR(MATCH($A17,'Learning Skills'!$A$7:$A$46,0),""))</f>
        <v/>
      </c>
      <c r="L17" s="94" t="str">
        <f>IF(OR($A17="",Gradebook!M23=""),"",IF(Gradebook!M$3="","Assignment 1",Gradebook!M$3)&amp;" "&amp;IF(ISNUMBER(Gradebook!M23),TEXT(Gradebook!M23/(Gradebook!M$6+100*(Gradebook!M$6="")),"0%"),IF(Gradebook!M23="M","missing","exempt"))&amp;"; ")</f>
        <v/>
      </c>
      <c r="M17" s="94" t="str">
        <f>IF(OR($A17="",Gradebook!N23=""),"",IF(Gradebook!N$3="","Assignment 2",Gradebook!N$3)&amp;" "&amp;IF(ISNUMBER(Gradebook!N23),TEXT(Gradebook!N23/(Gradebook!N$6+100*(Gradebook!N$6="")),"0%"),IF(Gradebook!N23="M","missing","exempt"))&amp;"; ")</f>
        <v/>
      </c>
      <c r="N17" s="94" t="str">
        <f>IF(OR($A17="",Gradebook!O23=""),"",IF(Gradebook!O$3="","Assignment 3",Gradebook!O$3)&amp;" "&amp;IF(ISNUMBER(Gradebook!O23),TEXT(Gradebook!O23/(Gradebook!O$6+100*(Gradebook!O$6="")),"0%"),IF(Gradebook!O23="M","missing","exempt"))&amp;"; ")</f>
        <v/>
      </c>
      <c r="O17" s="94" t="str">
        <f>IF(OR($A17="",Gradebook!P23=""),"",IF(Gradebook!P$3="","Assignment 4",Gradebook!P$3)&amp;" "&amp;IF(ISNUMBER(Gradebook!P23),TEXT(Gradebook!P23/(Gradebook!P$6+100*(Gradebook!P$6="")),"0%"),IF(Gradebook!P23="M","missing","exempt"))&amp;"; ")</f>
        <v/>
      </c>
      <c r="P17" s="94" t="str">
        <f>IF(OR($A17="",Gradebook!Q23=""),"",IF(Gradebook!Q$3="","Assignment 5",Gradebook!Q$3)&amp;" "&amp;IF(ISNUMBER(Gradebook!Q23),TEXT(Gradebook!Q23/(Gradebook!Q$6+100*(Gradebook!Q$6="")),"0%"),IF(Gradebook!Q23="M","missing","exempt"))&amp;"; ")</f>
        <v/>
      </c>
      <c r="Q17" s="94" t="str">
        <f>IF(OR($A17="",Gradebook!R23=""),"",IF(Gradebook!R$3="","Assignment 6",Gradebook!R$3)&amp;" "&amp;IF(ISNUMBER(Gradebook!R23),TEXT(Gradebook!R23/(Gradebook!R$6+100*(Gradebook!R$6="")),"0%"),IF(Gradebook!R23="M","missing","exempt"))&amp;"; ")</f>
        <v/>
      </c>
      <c r="R17" s="94" t="str">
        <f>IF(OR($A17="",Gradebook!S23=""),"",IF(Gradebook!S$3="","Assignment 7",Gradebook!S$3)&amp;" "&amp;IF(ISNUMBER(Gradebook!S23),TEXT(Gradebook!S23/(Gradebook!S$6+100*(Gradebook!S$6="")),"0%"),IF(Gradebook!S23="M","missing","exempt"))&amp;"; ")</f>
        <v/>
      </c>
      <c r="S17" s="94" t="str">
        <f>IF(OR($A17="",Gradebook!T23=""),"",IF(Gradebook!T$3="","Assignment 8",Gradebook!T$3)&amp;" "&amp;IF(ISNUMBER(Gradebook!T23),TEXT(Gradebook!T23/(Gradebook!T$6+100*(Gradebook!T$6="")),"0%"),IF(Gradebook!T23="M","missing","exempt"))&amp;"; ")</f>
        <v/>
      </c>
      <c r="T17" s="94" t="str">
        <f>IF(OR($A17="",Gradebook!U23=""),"",IF(Gradebook!U$3="","Assignment 9",Gradebook!U$3)&amp;" "&amp;IF(ISNUMBER(Gradebook!U23),TEXT(Gradebook!U23/(Gradebook!U$6+100*(Gradebook!U$6="")),"0%"),IF(Gradebook!U23="M","missing","exempt"))&amp;"; ")</f>
        <v/>
      </c>
      <c r="U17" s="94" t="str">
        <f>IF(OR($A17="",Gradebook!V23=""),"",IF(Gradebook!V$3="","Assignment 10",Gradebook!V$3)&amp;" "&amp;IF(ISNUMBER(Gradebook!V23),TEXT(Gradebook!V23/(Gradebook!V$6+100*(Gradebook!V$6="")),"0%"),IF(Gradebook!V23="M","missing","exempt"))&amp;"; ")</f>
        <v/>
      </c>
      <c r="V17" s="94" t="str">
        <f>IF(OR($A17="",Gradebook!W23=""),"",IF(Gradebook!W$3="","Assignment 11",Gradebook!W$3)&amp;" "&amp;IF(ISNUMBER(Gradebook!W23),TEXT(Gradebook!W23/(Gradebook!W$6+100*(Gradebook!W$6="")),"0%"),IF(Gradebook!W23="M","missing","exempt"))&amp;"; ")</f>
        <v/>
      </c>
      <c r="W17" s="94" t="str">
        <f>IF(OR($A17="",Gradebook!X23=""),"",IF(Gradebook!X$3="","Assignment 12",Gradebook!X$3)&amp;" "&amp;IF(ISNUMBER(Gradebook!X23),TEXT(Gradebook!X23/(Gradebook!X$6+100*(Gradebook!X$6="")),"0%"),IF(Gradebook!X23="M","missing","exempt"))&amp;"; ")</f>
        <v/>
      </c>
      <c r="X17" s="94" t="str">
        <f>IF(OR($A17="",Gradebook!Y23=""),"",IF(Gradebook!Y$3="","Assignment 13",Gradebook!Y$3)&amp;" "&amp;IF(ISNUMBER(Gradebook!Y23),TEXT(Gradebook!Y23/(Gradebook!Y$6+100*(Gradebook!Y$6="")),"0%"),IF(Gradebook!Y23="M","missing","exempt"))&amp;"; ")</f>
        <v/>
      </c>
      <c r="Y17" s="94" t="str">
        <f>IF(OR($A17="",Gradebook!Z23=""),"",IF(Gradebook!Z$3="","Assignment 14",Gradebook!Z$3)&amp;" "&amp;IF(ISNUMBER(Gradebook!Z23),TEXT(Gradebook!Z23/(Gradebook!Z$6+100*(Gradebook!Z$6="")),"0%"),IF(Gradebook!Z23="M","missing","exempt"))&amp;"; ")</f>
        <v/>
      </c>
      <c r="Z17" s="94" t="str">
        <f>IF(OR($A17="",Gradebook!AA23=""),"",IF(Gradebook!AA$3="","Assignment 15",Gradebook!AA$3)&amp;" "&amp;IF(ISNUMBER(Gradebook!AA23),TEXT(Gradebook!AA23/(Gradebook!AA$6+100*(Gradebook!AA$6="")),"0%"),IF(Gradebook!AA23="M","missing","exempt"))&amp;"; ")</f>
        <v/>
      </c>
      <c r="AA17" s="94" t="str">
        <f>IF(OR($A17="",Gradebook!AB23=""),"",IF(Gradebook!AB$3="","Assignment 16",Gradebook!AB$3)&amp;" "&amp;IF(ISNUMBER(Gradebook!AB23),TEXT(Gradebook!AB23/(Gradebook!AB$6+100*(Gradebook!AB$6="")),"0%"),IF(Gradebook!AB23="M","missing","exempt"))&amp;"; ")</f>
        <v/>
      </c>
      <c r="AB17" s="94" t="str">
        <f>IF(OR($A17="",Gradebook!AC23=""),"",IF(Gradebook!AC$3="","Assignment 17",Gradebook!AC$3)&amp;" "&amp;IF(ISNUMBER(Gradebook!AC23),TEXT(Gradebook!AC23/(Gradebook!AC$6+100*(Gradebook!AC$6="")),"0%"),IF(Gradebook!AC23="M","missing","exempt"))&amp;"; ")</f>
        <v/>
      </c>
      <c r="AC17" s="94" t="str">
        <f>IF(OR($A17="",Gradebook!AD23=""),"",IF(Gradebook!AD$3="","Assignment 18",Gradebook!AD$3)&amp;" "&amp;IF(ISNUMBER(Gradebook!AD23),TEXT(Gradebook!AD23/(Gradebook!AD$6+100*(Gradebook!AD$6="")),"0%"),IF(Gradebook!AD23="M","missing","exempt"))&amp;"; ")</f>
        <v/>
      </c>
      <c r="AD17" s="94" t="str">
        <f>IF(OR($A17="",Gradebook!AE23=""),"",IF(Gradebook!AE$3="","Assignment 19",Gradebook!AE$3)&amp;" "&amp;IF(ISNUMBER(Gradebook!AE23),TEXT(Gradebook!AE23/(Gradebook!AE$6+100*(Gradebook!AE$6="")),"0%"),IF(Gradebook!AE23="M","missing","exempt"))&amp;"; ")</f>
        <v/>
      </c>
      <c r="AE17" s="94" t="str">
        <f>IF(OR($A17="",Gradebook!AF23=""),"",IF(Gradebook!AF$3="","Assignment 20",Gradebook!AF$3)&amp;" "&amp;IF(ISNUMBER(Gradebook!AF23),TEXT(Gradebook!AF23/(Gradebook!AF$6+100*(Gradebook!AF$6="")),"0%"),IF(Gradebook!AF23="M","missing","exempt"))&amp;"; ")</f>
        <v/>
      </c>
      <c r="AF17" s="94" t="str">
        <f>IF(OR($A17="",Gradebook!AG23=""),"",IF(Gradebook!AG$3="","Assignment 21",Gradebook!AG$3)&amp;" "&amp;IF(ISNUMBER(Gradebook!AG23),TEXT(Gradebook!AG23/(Gradebook!AG$6+100*(Gradebook!AG$6="")),"0%"),IF(Gradebook!AG23="M","missing","exempt"))&amp;"; ")</f>
        <v/>
      </c>
      <c r="AG17" s="94" t="str">
        <f>IF(OR($A17="",Gradebook!AH23=""),"",IF(Gradebook!AH$3="","Assignment 22",Gradebook!AH$3)&amp;" "&amp;IF(ISNUMBER(Gradebook!AH23),TEXT(Gradebook!AH23/(Gradebook!AH$6+100*(Gradebook!AH$6="")),"0%"),IF(Gradebook!AH23="M","missing","exempt"))&amp;"; ")</f>
        <v/>
      </c>
      <c r="AH17" s="94" t="str">
        <f>IF(OR($A17="",Gradebook!AI23=""),"",IF(Gradebook!AI$3="","Assignment 23",Gradebook!AI$3)&amp;" "&amp;IF(ISNUMBER(Gradebook!AI23),TEXT(Gradebook!AI23/(Gradebook!AI$6+100*(Gradebook!AI$6="")),"0%"),IF(Gradebook!AI23="M","missing","exempt"))&amp;"; ")</f>
        <v/>
      </c>
      <c r="AI17" s="94" t="str">
        <f>IF(OR($A17="",Gradebook!AJ23=""),"",IF(Gradebook!AJ$3="","Assignment 24",Gradebook!AJ$3)&amp;" "&amp;IF(ISNUMBER(Gradebook!AJ23),TEXT(Gradebook!AJ23/(Gradebook!AJ$6+100*(Gradebook!AJ$6="")),"0%"),IF(Gradebook!AJ23="M","missing","exempt"))&amp;"; ")</f>
        <v/>
      </c>
      <c r="AJ17" s="94" t="str">
        <f>IF(OR($A17="",Gradebook!AK23=""),"",IF(Gradebook!AK$3="","Assignment 25",Gradebook!AK$3)&amp;" "&amp;IF(ISNUMBER(Gradebook!AK23),TEXT(Gradebook!AK23/(Gradebook!AK$6+100*(Gradebook!AK$6="")),"0%"),IF(Gradebook!AK23="M","missing","exempt"))&amp;"; ")</f>
        <v/>
      </c>
      <c r="AK17" s="94" t="str">
        <f>IF(OR($A17="",Gradebook!AL23=""),"",IF(Gradebook!AL$3="","Assignment 26",Gradebook!AL$3)&amp;" "&amp;IF(ISNUMBER(Gradebook!AL23),TEXT(Gradebook!AL23/(Gradebook!AL$6+100*(Gradebook!AL$6="")),"0%"),IF(Gradebook!AL23="M","missing","exempt"))&amp;"; ")</f>
        <v/>
      </c>
      <c r="AL17" s="94" t="str">
        <f>IF(OR($A17="",Gradebook!AM23=""),"",IF(Gradebook!AM$3="","Assignment 27",Gradebook!AM$3)&amp;" "&amp;IF(ISNUMBER(Gradebook!AM23),TEXT(Gradebook!AM23/(Gradebook!AM$6+100*(Gradebook!AM$6="")),"0%"),IF(Gradebook!AM23="M","missing","exempt"))&amp;"; ")</f>
        <v/>
      </c>
      <c r="AM17" s="94" t="str">
        <f>IF(OR($A17="",Gradebook!AN23=""),"",IF(Gradebook!AN$3="","Assignment 28",Gradebook!AN$3)&amp;" "&amp;IF(ISNUMBER(Gradebook!AN23),TEXT(Gradebook!AN23/(Gradebook!AN$6+100*(Gradebook!AN$6="")),"0%"),IF(Gradebook!AN23="M","missing","exempt"))&amp;"; ")</f>
        <v/>
      </c>
      <c r="AN17" s="94" t="str">
        <f>IF(OR($A17="",Gradebook!AO23=""),"",IF(Gradebook!AO$3="","Assignment 29",Gradebook!AO$3)&amp;" "&amp;IF(ISNUMBER(Gradebook!AO23),TEXT(Gradebook!AO23/(Gradebook!AO$6+100*(Gradebook!AO$6="")),"0%"),IF(Gradebook!AO23="M","missing","exempt"))&amp;"; ")</f>
        <v/>
      </c>
      <c r="AO17" s="94" t="str">
        <f>IF(OR($A17="",Gradebook!AP23=""),"",IF(Gradebook!AP$3="","Assignment 30",Gradebook!AP$3)&amp;" "&amp;IF(ISNUMBER(Gradebook!AP23),TEXT(Gradebook!AP23/(Gradebook!AP$6+100*(Gradebook!AP$6="")),"0%"),IF(Gradebook!AP23="M","missing","exempt"))&amp;"; ")</f>
        <v/>
      </c>
      <c r="AP17" s="94" t="str">
        <f>IF(OR($A17="",Gradebook!AQ23=""),"",IF(Gradebook!AQ$3="","Assignment 31",Gradebook!AQ$3)&amp;" "&amp;IF(ISNUMBER(Gradebook!AQ23),TEXT(Gradebook!AQ23/(Gradebook!AQ$6+100*(Gradebook!AQ$6="")),"0%"),IF(Gradebook!AQ23="M","missing","exempt"))&amp;"; ")</f>
        <v/>
      </c>
      <c r="AQ17" s="94" t="str">
        <f>IF(OR($A17="",Gradebook!AR23=""),"",IF(Gradebook!AR$3="","Assignment 32",Gradebook!AR$3)&amp;" "&amp;IF(ISNUMBER(Gradebook!AR23),TEXT(Gradebook!AR23/(Gradebook!AR$6+100*(Gradebook!AR$6="")),"0%"),IF(Gradebook!AR23="M","missing","exempt"))&amp;"; ")</f>
        <v/>
      </c>
      <c r="AR17" s="94" t="str">
        <f>IF(OR($A17="",Gradebook!AS23=""),"",IF(Gradebook!AS$3="","Assignment 33",Gradebook!AS$3)&amp;" "&amp;IF(ISNUMBER(Gradebook!AS23),TEXT(Gradebook!AS23/(Gradebook!AS$6+100*(Gradebook!AS$6="")),"0%"),IF(Gradebook!AS23="M","missing","exempt"))&amp;"; ")</f>
        <v/>
      </c>
      <c r="AS17" s="94" t="str">
        <f>IF(OR($A17="",Gradebook!AT23=""),"",IF(Gradebook!AT$3="","Assignment 34",Gradebook!AT$3)&amp;" "&amp;IF(ISNUMBER(Gradebook!AT23),TEXT(Gradebook!AT23/(Gradebook!AT$6+100*(Gradebook!AT$6="")),"0%"),IF(Gradebook!AT23="M","missing","exempt"))&amp;"; ")</f>
        <v/>
      </c>
      <c r="AT17" s="94" t="str">
        <f>IF(OR($A17="",Gradebook!AU23=""),"",IF(Gradebook!AU$3="","Assignment 35",Gradebook!AU$3)&amp;" "&amp;IF(ISNUMBER(Gradebook!AU23),TEXT(Gradebook!AU23/(Gradebook!AU$6+100*(Gradebook!AU$6="")),"0%"),IF(Gradebook!AU23="M","missing","exempt"))&amp;"; ")</f>
        <v/>
      </c>
      <c r="AU17" s="94" t="str">
        <f>IF(OR($A17="",Gradebook!AV23=""),"",IF(Gradebook!AV$3="","Assignment 36",Gradebook!AV$3)&amp;" "&amp;IF(ISNUMBER(Gradebook!AV23),TEXT(Gradebook!AV23/(Gradebook!AV$6+100*(Gradebook!AV$6="")),"0%"),IF(Gradebook!AV23="M","missing","exempt"))&amp;"; ")</f>
        <v/>
      </c>
      <c r="AV17" s="94" t="str">
        <f>IF(OR($A17="",Gradebook!AW23=""),"",IF(Gradebook!AW$3="","Assignment 37",Gradebook!AW$3)&amp;" "&amp;IF(ISNUMBER(Gradebook!AW23),TEXT(Gradebook!AW23/(Gradebook!AW$6+100*(Gradebook!AW$6="")),"0%"),IF(Gradebook!AW23="M","missing","exempt"))&amp;"; ")</f>
        <v/>
      </c>
      <c r="AW17" s="94" t="str">
        <f>IF(OR($A17="",Gradebook!AX23=""),"",IF(Gradebook!AX$3="","Assignment 38",Gradebook!AX$3)&amp;" "&amp;IF(ISNUMBER(Gradebook!AX23),TEXT(Gradebook!AX23/(Gradebook!AX$6+100*(Gradebook!AX$6="")),"0%"),IF(Gradebook!AX23="M","missing","exempt"))&amp;"; ")</f>
        <v/>
      </c>
      <c r="AX17" s="94" t="str">
        <f>IF(OR($A17="",Gradebook!AY23=""),"",IF(Gradebook!AY$3="","Assignment 39",Gradebook!AY$3)&amp;" "&amp;IF(ISNUMBER(Gradebook!AY23),TEXT(Gradebook!AY23/(Gradebook!AY$6+100*(Gradebook!AY$6="")),"0%"),IF(Gradebook!AY23="M","missing","exempt"))&amp;"; ")</f>
        <v/>
      </c>
      <c r="AY17" s="94" t="str">
        <f>IF(OR($A17="",Gradebook!AZ23=""),"",IF(Gradebook!AZ$3="","Assignment 40",Gradebook!AZ$3)&amp;" "&amp;IF(ISNUMBER(Gradebook!AZ23),TEXT(Gradebook!AZ23/(Gradebook!AZ$6+100*(Gradebook!AZ$6="")),"0%"),IF(Gradebook!AZ23="M","missing","exempt"))&amp;"; ")</f>
        <v/>
      </c>
      <c r="AZ17" s="94" t="str">
        <f>IF($A17="","",IF(ISNUMBER(Gradebook!F23),Gradebook!F$3&amp;" "&amp;TEXT(Gradebook!F23,"0%")&amp;"; ","")&amp;IF(ISNUMBER(Gradebook!G23),Gradebook!G$3&amp;" "&amp;TEXT(Gradebook!G23,"0%")&amp;"; ","")&amp;IF(ISNUMBER(Gradebook!H23),Gradebook!H$3&amp;" "&amp;TEXT(Gradebook!H23,"0%")&amp;"; ","")&amp;IF(ISNUMBER(Gradebook!I23),Gradebook!I$3&amp;" "&amp;TEXT(Gradebook!I23,"0%")&amp;"; ","")&amp;IF(ISNUMBER(Gradebook!J23),Gradebook!J$3&amp;" "&amp;TEXT(Gradebook!J23,"0%")&amp;"; ","")&amp;IF(ISNUMBER(Gradebook!K23),Gradebook!K$3&amp;" "&amp;TEXT(Gradebook!K23,"0%")&amp;"; ",""))</f>
        <v/>
      </c>
      <c r="BA17" s="94" t="str">
        <f t="shared" si="3"/>
        <v/>
      </c>
      <c r="BB17" s="94" t="str">
        <f>IF(NOT(ISNUMBER($K17)),"",IF(INDEX('Learning Skills'!$C$7:$C$46,$K17)="","","Responsibility "&amp;INDEX('Learning Skills'!$C$7:$C$46,$K17)&amp;"; ")&amp;IF(INDEX('Learning Skills'!$D$7:$D$46,$K17)="","","Organization "&amp;INDEX('Learning Skills'!$D$7:$D$46,$K17)&amp;"; ")&amp;IF(INDEX('Learning Skills'!$E$7:$E$46,$K17)="","","Independent Work "&amp;INDEX('Learning Skills'!$E$7:$E$46,$K17)&amp;"; ")&amp;IF(INDEX('Learning Skills'!$F$7:$F$46,$K17)="","","Collaboration "&amp;INDEX('Learning Skills'!$F$7:$F$46,$K17)&amp;"; ")&amp;IF(INDEX('Learning Skills'!$G$7:$G$46,$K17)="","","Initiative "&amp;INDEX('Learning Skills'!$G$7:$G$46,$K17)&amp;"; ")&amp;IF(INDEX('Learning Skills'!$H$7:$H$46,$K17)="","","Self-Regulation "&amp;INDEX('Learning Skills'!$H$7:$H$46,$K17)&amp;"; "))</f>
        <v/>
      </c>
    </row>
    <row r="18" spans="1:54" ht="62" customHeight="1" x14ac:dyDescent="0.45">
      <c r="A18" s="95" t="str">
        <f>IF(Gradebook!$B24="","",Gradebook!$A24)</f>
        <v/>
      </c>
      <c r="B18" s="95" t="str">
        <f>IF($A18="","",Gradebook!$C24&amp;"")</f>
        <v/>
      </c>
      <c r="C18" s="96" t="str">
        <f>IF($A18="","",Gradebook!$D24)</f>
        <v/>
      </c>
      <c r="D18" s="95" t="str">
        <f>IF($A18="","",Gradebook!$E24&amp;"")</f>
        <v/>
      </c>
      <c r="E18" s="95" t="str">
        <f t="shared" si="0"/>
        <v/>
      </c>
      <c r="F18" s="95" t="str">
        <f t="shared" si="1"/>
        <v/>
      </c>
      <c r="G18" s="95" t="str">
        <f>IF($A18="","",Gradebook!$L24&amp;"")</f>
        <v/>
      </c>
      <c r="H18" s="95" t="str">
        <f t="shared" si="2"/>
        <v/>
      </c>
      <c r="I18" s="95" t="str">
        <f>IF(NOT(ISNUMBER($K18)),"",INDEX('Learning Skills'!$I$7:$I$46,$K18)&amp;"")</f>
        <v/>
      </c>
      <c r="K18" s="94" t="str">
        <f>IF($A18="","",IFERROR(MATCH($A18,'Learning Skills'!$A$7:$A$46,0),""))</f>
        <v/>
      </c>
      <c r="L18" s="94" t="str">
        <f>IF(OR($A18="",Gradebook!M24=""),"",IF(Gradebook!M$3="","Assignment 1",Gradebook!M$3)&amp;" "&amp;IF(ISNUMBER(Gradebook!M24),TEXT(Gradebook!M24/(Gradebook!M$6+100*(Gradebook!M$6="")),"0%"),IF(Gradebook!M24="M","missing","exempt"))&amp;"; ")</f>
        <v/>
      </c>
      <c r="M18" s="94" t="str">
        <f>IF(OR($A18="",Gradebook!N24=""),"",IF(Gradebook!N$3="","Assignment 2",Gradebook!N$3)&amp;" "&amp;IF(ISNUMBER(Gradebook!N24),TEXT(Gradebook!N24/(Gradebook!N$6+100*(Gradebook!N$6="")),"0%"),IF(Gradebook!N24="M","missing","exempt"))&amp;"; ")</f>
        <v/>
      </c>
      <c r="N18" s="94" t="str">
        <f>IF(OR($A18="",Gradebook!O24=""),"",IF(Gradebook!O$3="","Assignment 3",Gradebook!O$3)&amp;" "&amp;IF(ISNUMBER(Gradebook!O24),TEXT(Gradebook!O24/(Gradebook!O$6+100*(Gradebook!O$6="")),"0%"),IF(Gradebook!O24="M","missing","exempt"))&amp;"; ")</f>
        <v/>
      </c>
      <c r="O18" s="94" t="str">
        <f>IF(OR($A18="",Gradebook!P24=""),"",IF(Gradebook!P$3="","Assignment 4",Gradebook!P$3)&amp;" "&amp;IF(ISNUMBER(Gradebook!P24),TEXT(Gradebook!P24/(Gradebook!P$6+100*(Gradebook!P$6="")),"0%"),IF(Gradebook!P24="M","missing","exempt"))&amp;"; ")</f>
        <v/>
      </c>
      <c r="P18" s="94" t="str">
        <f>IF(OR($A18="",Gradebook!Q24=""),"",IF(Gradebook!Q$3="","Assignment 5",Gradebook!Q$3)&amp;" "&amp;IF(ISNUMBER(Gradebook!Q24),TEXT(Gradebook!Q24/(Gradebook!Q$6+100*(Gradebook!Q$6="")),"0%"),IF(Gradebook!Q24="M","missing","exempt"))&amp;"; ")</f>
        <v/>
      </c>
      <c r="Q18" s="94" t="str">
        <f>IF(OR($A18="",Gradebook!R24=""),"",IF(Gradebook!R$3="","Assignment 6",Gradebook!R$3)&amp;" "&amp;IF(ISNUMBER(Gradebook!R24),TEXT(Gradebook!R24/(Gradebook!R$6+100*(Gradebook!R$6="")),"0%"),IF(Gradebook!R24="M","missing","exempt"))&amp;"; ")</f>
        <v/>
      </c>
      <c r="R18" s="94" t="str">
        <f>IF(OR($A18="",Gradebook!S24=""),"",IF(Gradebook!S$3="","Assignment 7",Gradebook!S$3)&amp;" "&amp;IF(ISNUMBER(Gradebook!S24),TEXT(Gradebook!S24/(Gradebook!S$6+100*(Gradebook!S$6="")),"0%"),IF(Gradebook!S24="M","missing","exempt"))&amp;"; ")</f>
        <v/>
      </c>
      <c r="S18" s="94" t="str">
        <f>IF(OR($A18="",Gradebook!T24=""),"",IF(Gradebook!T$3="","Assignment 8",Gradebook!T$3)&amp;" "&amp;IF(ISNUMBER(Gradebook!T24),TEXT(Gradebook!T24/(Gradebook!T$6+100*(Gradebook!T$6="")),"0%"),IF(Gradebook!T24="M","missing","exempt"))&amp;"; ")</f>
        <v/>
      </c>
      <c r="T18" s="94" t="str">
        <f>IF(OR($A18="",Gradebook!U24=""),"",IF(Gradebook!U$3="","Assignment 9",Gradebook!U$3)&amp;" "&amp;IF(ISNUMBER(Gradebook!U24),TEXT(Gradebook!U24/(Gradebook!U$6+100*(Gradebook!U$6="")),"0%"),IF(Gradebook!U24="M","missing","exempt"))&amp;"; ")</f>
        <v/>
      </c>
      <c r="U18" s="94" t="str">
        <f>IF(OR($A18="",Gradebook!V24=""),"",IF(Gradebook!V$3="","Assignment 10",Gradebook!V$3)&amp;" "&amp;IF(ISNUMBER(Gradebook!V24),TEXT(Gradebook!V24/(Gradebook!V$6+100*(Gradebook!V$6="")),"0%"),IF(Gradebook!V24="M","missing","exempt"))&amp;"; ")</f>
        <v/>
      </c>
      <c r="V18" s="94" t="str">
        <f>IF(OR($A18="",Gradebook!W24=""),"",IF(Gradebook!W$3="","Assignment 11",Gradebook!W$3)&amp;" "&amp;IF(ISNUMBER(Gradebook!W24),TEXT(Gradebook!W24/(Gradebook!W$6+100*(Gradebook!W$6="")),"0%"),IF(Gradebook!W24="M","missing","exempt"))&amp;"; ")</f>
        <v/>
      </c>
      <c r="W18" s="94" t="str">
        <f>IF(OR($A18="",Gradebook!X24=""),"",IF(Gradebook!X$3="","Assignment 12",Gradebook!X$3)&amp;" "&amp;IF(ISNUMBER(Gradebook!X24),TEXT(Gradebook!X24/(Gradebook!X$6+100*(Gradebook!X$6="")),"0%"),IF(Gradebook!X24="M","missing","exempt"))&amp;"; ")</f>
        <v/>
      </c>
      <c r="X18" s="94" t="str">
        <f>IF(OR($A18="",Gradebook!Y24=""),"",IF(Gradebook!Y$3="","Assignment 13",Gradebook!Y$3)&amp;" "&amp;IF(ISNUMBER(Gradebook!Y24),TEXT(Gradebook!Y24/(Gradebook!Y$6+100*(Gradebook!Y$6="")),"0%"),IF(Gradebook!Y24="M","missing","exempt"))&amp;"; ")</f>
        <v/>
      </c>
      <c r="Y18" s="94" t="str">
        <f>IF(OR($A18="",Gradebook!Z24=""),"",IF(Gradebook!Z$3="","Assignment 14",Gradebook!Z$3)&amp;" "&amp;IF(ISNUMBER(Gradebook!Z24),TEXT(Gradebook!Z24/(Gradebook!Z$6+100*(Gradebook!Z$6="")),"0%"),IF(Gradebook!Z24="M","missing","exempt"))&amp;"; ")</f>
        <v/>
      </c>
      <c r="Z18" s="94" t="str">
        <f>IF(OR($A18="",Gradebook!AA24=""),"",IF(Gradebook!AA$3="","Assignment 15",Gradebook!AA$3)&amp;" "&amp;IF(ISNUMBER(Gradebook!AA24),TEXT(Gradebook!AA24/(Gradebook!AA$6+100*(Gradebook!AA$6="")),"0%"),IF(Gradebook!AA24="M","missing","exempt"))&amp;"; ")</f>
        <v/>
      </c>
      <c r="AA18" s="94" t="str">
        <f>IF(OR($A18="",Gradebook!AB24=""),"",IF(Gradebook!AB$3="","Assignment 16",Gradebook!AB$3)&amp;" "&amp;IF(ISNUMBER(Gradebook!AB24),TEXT(Gradebook!AB24/(Gradebook!AB$6+100*(Gradebook!AB$6="")),"0%"),IF(Gradebook!AB24="M","missing","exempt"))&amp;"; ")</f>
        <v/>
      </c>
      <c r="AB18" s="94" t="str">
        <f>IF(OR($A18="",Gradebook!AC24=""),"",IF(Gradebook!AC$3="","Assignment 17",Gradebook!AC$3)&amp;" "&amp;IF(ISNUMBER(Gradebook!AC24),TEXT(Gradebook!AC24/(Gradebook!AC$6+100*(Gradebook!AC$6="")),"0%"),IF(Gradebook!AC24="M","missing","exempt"))&amp;"; ")</f>
        <v/>
      </c>
      <c r="AC18" s="94" t="str">
        <f>IF(OR($A18="",Gradebook!AD24=""),"",IF(Gradebook!AD$3="","Assignment 18",Gradebook!AD$3)&amp;" "&amp;IF(ISNUMBER(Gradebook!AD24),TEXT(Gradebook!AD24/(Gradebook!AD$6+100*(Gradebook!AD$6="")),"0%"),IF(Gradebook!AD24="M","missing","exempt"))&amp;"; ")</f>
        <v/>
      </c>
      <c r="AD18" s="94" t="str">
        <f>IF(OR($A18="",Gradebook!AE24=""),"",IF(Gradebook!AE$3="","Assignment 19",Gradebook!AE$3)&amp;" "&amp;IF(ISNUMBER(Gradebook!AE24),TEXT(Gradebook!AE24/(Gradebook!AE$6+100*(Gradebook!AE$6="")),"0%"),IF(Gradebook!AE24="M","missing","exempt"))&amp;"; ")</f>
        <v/>
      </c>
      <c r="AE18" s="94" t="str">
        <f>IF(OR($A18="",Gradebook!AF24=""),"",IF(Gradebook!AF$3="","Assignment 20",Gradebook!AF$3)&amp;" "&amp;IF(ISNUMBER(Gradebook!AF24),TEXT(Gradebook!AF24/(Gradebook!AF$6+100*(Gradebook!AF$6="")),"0%"),IF(Gradebook!AF24="M","missing","exempt"))&amp;"; ")</f>
        <v/>
      </c>
      <c r="AF18" s="94" t="str">
        <f>IF(OR($A18="",Gradebook!AG24=""),"",IF(Gradebook!AG$3="","Assignment 21",Gradebook!AG$3)&amp;" "&amp;IF(ISNUMBER(Gradebook!AG24),TEXT(Gradebook!AG24/(Gradebook!AG$6+100*(Gradebook!AG$6="")),"0%"),IF(Gradebook!AG24="M","missing","exempt"))&amp;"; ")</f>
        <v/>
      </c>
      <c r="AG18" s="94" t="str">
        <f>IF(OR($A18="",Gradebook!AH24=""),"",IF(Gradebook!AH$3="","Assignment 22",Gradebook!AH$3)&amp;" "&amp;IF(ISNUMBER(Gradebook!AH24),TEXT(Gradebook!AH24/(Gradebook!AH$6+100*(Gradebook!AH$6="")),"0%"),IF(Gradebook!AH24="M","missing","exempt"))&amp;"; ")</f>
        <v/>
      </c>
      <c r="AH18" s="94" t="str">
        <f>IF(OR($A18="",Gradebook!AI24=""),"",IF(Gradebook!AI$3="","Assignment 23",Gradebook!AI$3)&amp;" "&amp;IF(ISNUMBER(Gradebook!AI24),TEXT(Gradebook!AI24/(Gradebook!AI$6+100*(Gradebook!AI$6="")),"0%"),IF(Gradebook!AI24="M","missing","exempt"))&amp;"; ")</f>
        <v/>
      </c>
      <c r="AI18" s="94" t="str">
        <f>IF(OR($A18="",Gradebook!AJ24=""),"",IF(Gradebook!AJ$3="","Assignment 24",Gradebook!AJ$3)&amp;" "&amp;IF(ISNUMBER(Gradebook!AJ24),TEXT(Gradebook!AJ24/(Gradebook!AJ$6+100*(Gradebook!AJ$6="")),"0%"),IF(Gradebook!AJ24="M","missing","exempt"))&amp;"; ")</f>
        <v/>
      </c>
      <c r="AJ18" s="94" t="str">
        <f>IF(OR($A18="",Gradebook!AK24=""),"",IF(Gradebook!AK$3="","Assignment 25",Gradebook!AK$3)&amp;" "&amp;IF(ISNUMBER(Gradebook!AK24),TEXT(Gradebook!AK24/(Gradebook!AK$6+100*(Gradebook!AK$6="")),"0%"),IF(Gradebook!AK24="M","missing","exempt"))&amp;"; ")</f>
        <v/>
      </c>
      <c r="AK18" s="94" t="str">
        <f>IF(OR($A18="",Gradebook!AL24=""),"",IF(Gradebook!AL$3="","Assignment 26",Gradebook!AL$3)&amp;" "&amp;IF(ISNUMBER(Gradebook!AL24),TEXT(Gradebook!AL24/(Gradebook!AL$6+100*(Gradebook!AL$6="")),"0%"),IF(Gradebook!AL24="M","missing","exempt"))&amp;"; ")</f>
        <v/>
      </c>
      <c r="AL18" s="94" t="str">
        <f>IF(OR($A18="",Gradebook!AM24=""),"",IF(Gradebook!AM$3="","Assignment 27",Gradebook!AM$3)&amp;" "&amp;IF(ISNUMBER(Gradebook!AM24),TEXT(Gradebook!AM24/(Gradebook!AM$6+100*(Gradebook!AM$6="")),"0%"),IF(Gradebook!AM24="M","missing","exempt"))&amp;"; ")</f>
        <v/>
      </c>
      <c r="AM18" s="94" t="str">
        <f>IF(OR($A18="",Gradebook!AN24=""),"",IF(Gradebook!AN$3="","Assignment 28",Gradebook!AN$3)&amp;" "&amp;IF(ISNUMBER(Gradebook!AN24),TEXT(Gradebook!AN24/(Gradebook!AN$6+100*(Gradebook!AN$6="")),"0%"),IF(Gradebook!AN24="M","missing","exempt"))&amp;"; ")</f>
        <v/>
      </c>
      <c r="AN18" s="94" t="str">
        <f>IF(OR($A18="",Gradebook!AO24=""),"",IF(Gradebook!AO$3="","Assignment 29",Gradebook!AO$3)&amp;" "&amp;IF(ISNUMBER(Gradebook!AO24),TEXT(Gradebook!AO24/(Gradebook!AO$6+100*(Gradebook!AO$6="")),"0%"),IF(Gradebook!AO24="M","missing","exempt"))&amp;"; ")</f>
        <v/>
      </c>
      <c r="AO18" s="94" t="str">
        <f>IF(OR($A18="",Gradebook!AP24=""),"",IF(Gradebook!AP$3="","Assignment 30",Gradebook!AP$3)&amp;" "&amp;IF(ISNUMBER(Gradebook!AP24),TEXT(Gradebook!AP24/(Gradebook!AP$6+100*(Gradebook!AP$6="")),"0%"),IF(Gradebook!AP24="M","missing","exempt"))&amp;"; ")</f>
        <v/>
      </c>
      <c r="AP18" s="94" t="str">
        <f>IF(OR($A18="",Gradebook!AQ24=""),"",IF(Gradebook!AQ$3="","Assignment 31",Gradebook!AQ$3)&amp;" "&amp;IF(ISNUMBER(Gradebook!AQ24),TEXT(Gradebook!AQ24/(Gradebook!AQ$6+100*(Gradebook!AQ$6="")),"0%"),IF(Gradebook!AQ24="M","missing","exempt"))&amp;"; ")</f>
        <v/>
      </c>
      <c r="AQ18" s="94" t="str">
        <f>IF(OR($A18="",Gradebook!AR24=""),"",IF(Gradebook!AR$3="","Assignment 32",Gradebook!AR$3)&amp;" "&amp;IF(ISNUMBER(Gradebook!AR24),TEXT(Gradebook!AR24/(Gradebook!AR$6+100*(Gradebook!AR$6="")),"0%"),IF(Gradebook!AR24="M","missing","exempt"))&amp;"; ")</f>
        <v/>
      </c>
      <c r="AR18" s="94" t="str">
        <f>IF(OR($A18="",Gradebook!AS24=""),"",IF(Gradebook!AS$3="","Assignment 33",Gradebook!AS$3)&amp;" "&amp;IF(ISNUMBER(Gradebook!AS24),TEXT(Gradebook!AS24/(Gradebook!AS$6+100*(Gradebook!AS$6="")),"0%"),IF(Gradebook!AS24="M","missing","exempt"))&amp;"; ")</f>
        <v/>
      </c>
      <c r="AS18" s="94" t="str">
        <f>IF(OR($A18="",Gradebook!AT24=""),"",IF(Gradebook!AT$3="","Assignment 34",Gradebook!AT$3)&amp;" "&amp;IF(ISNUMBER(Gradebook!AT24),TEXT(Gradebook!AT24/(Gradebook!AT$6+100*(Gradebook!AT$6="")),"0%"),IF(Gradebook!AT24="M","missing","exempt"))&amp;"; ")</f>
        <v/>
      </c>
      <c r="AT18" s="94" t="str">
        <f>IF(OR($A18="",Gradebook!AU24=""),"",IF(Gradebook!AU$3="","Assignment 35",Gradebook!AU$3)&amp;" "&amp;IF(ISNUMBER(Gradebook!AU24),TEXT(Gradebook!AU24/(Gradebook!AU$6+100*(Gradebook!AU$6="")),"0%"),IF(Gradebook!AU24="M","missing","exempt"))&amp;"; ")</f>
        <v/>
      </c>
      <c r="AU18" s="94" t="str">
        <f>IF(OR($A18="",Gradebook!AV24=""),"",IF(Gradebook!AV$3="","Assignment 36",Gradebook!AV$3)&amp;" "&amp;IF(ISNUMBER(Gradebook!AV24),TEXT(Gradebook!AV24/(Gradebook!AV$6+100*(Gradebook!AV$6="")),"0%"),IF(Gradebook!AV24="M","missing","exempt"))&amp;"; ")</f>
        <v/>
      </c>
      <c r="AV18" s="94" t="str">
        <f>IF(OR($A18="",Gradebook!AW24=""),"",IF(Gradebook!AW$3="","Assignment 37",Gradebook!AW$3)&amp;" "&amp;IF(ISNUMBER(Gradebook!AW24),TEXT(Gradebook!AW24/(Gradebook!AW$6+100*(Gradebook!AW$6="")),"0%"),IF(Gradebook!AW24="M","missing","exempt"))&amp;"; ")</f>
        <v/>
      </c>
      <c r="AW18" s="94" t="str">
        <f>IF(OR($A18="",Gradebook!AX24=""),"",IF(Gradebook!AX$3="","Assignment 38",Gradebook!AX$3)&amp;" "&amp;IF(ISNUMBER(Gradebook!AX24),TEXT(Gradebook!AX24/(Gradebook!AX$6+100*(Gradebook!AX$6="")),"0%"),IF(Gradebook!AX24="M","missing","exempt"))&amp;"; ")</f>
        <v/>
      </c>
      <c r="AX18" s="94" t="str">
        <f>IF(OR($A18="",Gradebook!AY24=""),"",IF(Gradebook!AY$3="","Assignment 39",Gradebook!AY$3)&amp;" "&amp;IF(ISNUMBER(Gradebook!AY24),TEXT(Gradebook!AY24/(Gradebook!AY$6+100*(Gradebook!AY$6="")),"0%"),IF(Gradebook!AY24="M","missing","exempt"))&amp;"; ")</f>
        <v/>
      </c>
      <c r="AY18" s="94" t="str">
        <f>IF(OR($A18="",Gradebook!AZ24=""),"",IF(Gradebook!AZ$3="","Assignment 40",Gradebook!AZ$3)&amp;" "&amp;IF(ISNUMBER(Gradebook!AZ24),TEXT(Gradebook!AZ24/(Gradebook!AZ$6+100*(Gradebook!AZ$6="")),"0%"),IF(Gradebook!AZ24="M","missing","exempt"))&amp;"; ")</f>
        <v/>
      </c>
      <c r="AZ18" s="94" t="str">
        <f>IF($A18="","",IF(ISNUMBER(Gradebook!F24),Gradebook!F$3&amp;" "&amp;TEXT(Gradebook!F24,"0%")&amp;"; ","")&amp;IF(ISNUMBER(Gradebook!G24),Gradebook!G$3&amp;" "&amp;TEXT(Gradebook!G24,"0%")&amp;"; ","")&amp;IF(ISNUMBER(Gradebook!H24),Gradebook!H$3&amp;" "&amp;TEXT(Gradebook!H24,"0%")&amp;"; ","")&amp;IF(ISNUMBER(Gradebook!I24),Gradebook!I$3&amp;" "&amp;TEXT(Gradebook!I24,"0%")&amp;"; ","")&amp;IF(ISNUMBER(Gradebook!J24),Gradebook!J$3&amp;" "&amp;TEXT(Gradebook!J24,"0%")&amp;"; ","")&amp;IF(ISNUMBER(Gradebook!K24),Gradebook!K$3&amp;" "&amp;TEXT(Gradebook!K24,"0%")&amp;"; ",""))</f>
        <v/>
      </c>
      <c r="BA18" s="94" t="str">
        <f t="shared" si="3"/>
        <v/>
      </c>
      <c r="BB18" s="94" t="str">
        <f>IF(NOT(ISNUMBER($K18)),"",IF(INDEX('Learning Skills'!$C$7:$C$46,$K18)="","","Responsibility "&amp;INDEX('Learning Skills'!$C$7:$C$46,$K18)&amp;"; ")&amp;IF(INDEX('Learning Skills'!$D$7:$D$46,$K18)="","","Organization "&amp;INDEX('Learning Skills'!$D$7:$D$46,$K18)&amp;"; ")&amp;IF(INDEX('Learning Skills'!$E$7:$E$46,$K18)="","","Independent Work "&amp;INDEX('Learning Skills'!$E$7:$E$46,$K18)&amp;"; ")&amp;IF(INDEX('Learning Skills'!$F$7:$F$46,$K18)="","","Collaboration "&amp;INDEX('Learning Skills'!$F$7:$F$46,$K18)&amp;"; ")&amp;IF(INDEX('Learning Skills'!$G$7:$G$46,$K18)="","","Initiative "&amp;INDEX('Learning Skills'!$G$7:$G$46,$K18)&amp;"; ")&amp;IF(INDEX('Learning Skills'!$H$7:$H$46,$K18)="","","Self-Regulation "&amp;INDEX('Learning Skills'!$H$7:$H$46,$K18)&amp;"; "))</f>
        <v/>
      </c>
    </row>
    <row r="19" spans="1:54" ht="62" customHeight="1" x14ac:dyDescent="0.45">
      <c r="A19" s="95" t="str">
        <f>IF(Gradebook!$B25="","",Gradebook!$A25)</f>
        <v/>
      </c>
      <c r="B19" s="95" t="str">
        <f>IF($A19="","",Gradebook!$C25&amp;"")</f>
        <v/>
      </c>
      <c r="C19" s="96" t="str">
        <f>IF($A19="","",Gradebook!$D25)</f>
        <v/>
      </c>
      <c r="D19" s="95" t="str">
        <f>IF($A19="","",Gradebook!$E25&amp;"")</f>
        <v/>
      </c>
      <c r="E19" s="95" t="str">
        <f t="shared" si="0"/>
        <v/>
      </c>
      <c r="F19" s="95" t="str">
        <f t="shared" si="1"/>
        <v/>
      </c>
      <c r="G19" s="95" t="str">
        <f>IF($A19="","",Gradebook!$L25&amp;"")</f>
        <v/>
      </c>
      <c r="H19" s="95" t="str">
        <f t="shared" si="2"/>
        <v/>
      </c>
      <c r="I19" s="95" t="str">
        <f>IF(NOT(ISNUMBER($K19)),"",INDEX('Learning Skills'!$I$7:$I$46,$K19)&amp;"")</f>
        <v/>
      </c>
      <c r="K19" s="94" t="str">
        <f>IF($A19="","",IFERROR(MATCH($A19,'Learning Skills'!$A$7:$A$46,0),""))</f>
        <v/>
      </c>
      <c r="L19" s="94" t="str">
        <f>IF(OR($A19="",Gradebook!M25=""),"",IF(Gradebook!M$3="","Assignment 1",Gradebook!M$3)&amp;" "&amp;IF(ISNUMBER(Gradebook!M25),TEXT(Gradebook!M25/(Gradebook!M$6+100*(Gradebook!M$6="")),"0%"),IF(Gradebook!M25="M","missing","exempt"))&amp;"; ")</f>
        <v/>
      </c>
      <c r="M19" s="94" t="str">
        <f>IF(OR($A19="",Gradebook!N25=""),"",IF(Gradebook!N$3="","Assignment 2",Gradebook!N$3)&amp;" "&amp;IF(ISNUMBER(Gradebook!N25),TEXT(Gradebook!N25/(Gradebook!N$6+100*(Gradebook!N$6="")),"0%"),IF(Gradebook!N25="M","missing","exempt"))&amp;"; ")</f>
        <v/>
      </c>
      <c r="N19" s="94" t="str">
        <f>IF(OR($A19="",Gradebook!O25=""),"",IF(Gradebook!O$3="","Assignment 3",Gradebook!O$3)&amp;" "&amp;IF(ISNUMBER(Gradebook!O25),TEXT(Gradebook!O25/(Gradebook!O$6+100*(Gradebook!O$6="")),"0%"),IF(Gradebook!O25="M","missing","exempt"))&amp;"; ")</f>
        <v/>
      </c>
      <c r="O19" s="94" t="str">
        <f>IF(OR($A19="",Gradebook!P25=""),"",IF(Gradebook!P$3="","Assignment 4",Gradebook!P$3)&amp;" "&amp;IF(ISNUMBER(Gradebook!P25),TEXT(Gradebook!P25/(Gradebook!P$6+100*(Gradebook!P$6="")),"0%"),IF(Gradebook!P25="M","missing","exempt"))&amp;"; ")</f>
        <v/>
      </c>
      <c r="P19" s="94" t="str">
        <f>IF(OR($A19="",Gradebook!Q25=""),"",IF(Gradebook!Q$3="","Assignment 5",Gradebook!Q$3)&amp;" "&amp;IF(ISNUMBER(Gradebook!Q25),TEXT(Gradebook!Q25/(Gradebook!Q$6+100*(Gradebook!Q$6="")),"0%"),IF(Gradebook!Q25="M","missing","exempt"))&amp;"; ")</f>
        <v/>
      </c>
      <c r="Q19" s="94" t="str">
        <f>IF(OR($A19="",Gradebook!R25=""),"",IF(Gradebook!R$3="","Assignment 6",Gradebook!R$3)&amp;" "&amp;IF(ISNUMBER(Gradebook!R25),TEXT(Gradebook!R25/(Gradebook!R$6+100*(Gradebook!R$6="")),"0%"),IF(Gradebook!R25="M","missing","exempt"))&amp;"; ")</f>
        <v/>
      </c>
      <c r="R19" s="94" t="str">
        <f>IF(OR($A19="",Gradebook!S25=""),"",IF(Gradebook!S$3="","Assignment 7",Gradebook!S$3)&amp;" "&amp;IF(ISNUMBER(Gradebook!S25),TEXT(Gradebook!S25/(Gradebook!S$6+100*(Gradebook!S$6="")),"0%"),IF(Gradebook!S25="M","missing","exempt"))&amp;"; ")</f>
        <v/>
      </c>
      <c r="S19" s="94" t="str">
        <f>IF(OR($A19="",Gradebook!T25=""),"",IF(Gradebook!T$3="","Assignment 8",Gradebook!T$3)&amp;" "&amp;IF(ISNUMBER(Gradebook!T25),TEXT(Gradebook!T25/(Gradebook!T$6+100*(Gradebook!T$6="")),"0%"),IF(Gradebook!T25="M","missing","exempt"))&amp;"; ")</f>
        <v/>
      </c>
      <c r="T19" s="94" t="str">
        <f>IF(OR($A19="",Gradebook!U25=""),"",IF(Gradebook!U$3="","Assignment 9",Gradebook!U$3)&amp;" "&amp;IF(ISNUMBER(Gradebook!U25),TEXT(Gradebook!U25/(Gradebook!U$6+100*(Gradebook!U$6="")),"0%"),IF(Gradebook!U25="M","missing","exempt"))&amp;"; ")</f>
        <v/>
      </c>
      <c r="U19" s="94" t="str">
        <f>IF(OR($A19="",Gradebook!V25=""),"",IF(Gradebook!V$3="","Assignment 10",Gradebook!V$3)&amp;" "&amp;IF(ISNUMBER(Gradebook!V25),TEXT(Gradebook!V25/(Gradebook!V$6+100*(Gradebook!V$6="")),"0%"),IF(Gradebook!V25="M","missing","exempt"))&amp;"; ")</f>
        <v/>
      </c>
      <c r="V19" s="94" t="str">
        <f>IF(OR($A19="",Gradebook!W25=""),"",IF(Gradebook!W$3="","Assignment 11",Gradebook!W$3)&amp;" "&amp;IF(ISNUMBER(Gradebook!W25),TEXT(Gradebook!W25/(Gradebook!W$6+100*(Gradebook!W$6="")),"0%"),IF(Gradebook!W25="M","missing","exempt"))&amp;"; ")</f>
        <v/>
      </c>
      <c r="W19" s="94" t="str">
        <f>IF(OR($A19="",Gradebook!X25=""),"",IF(Gradebook!X$3="","Assignment 12",Gradebook!X$3)&amp;" "&amp;IF(ISNUMBER(Gradebook!X25),TEXT(Gradebook!X25/(Gradebook!X$6+100*(Gradebook!X$6="")),"0%"),IF(Gradebook!X25="M","missing","exempt"))&amp;"; ")</f>
        <v/>
      </c>
      <c r="X19" s="94" t="str">
        <f>IF(OR($A19="",Gradebook!Y25=""),"",IF(Gradebook!Y$3="","Assignment 13",Gradebook!Y$3)&amp;" "&amp;IF(ISNUMBER(Gradebook!Y25),TEXT(Gradebook!Y25/(Gradebook!Y$6+100*(Gradebook!Y$6="")),"0%"),IF(Gradebook!Y25="M","missing","exempt"))&amp;"; ")</f>
        <v/>
      </c>
      <c r="Y19" s="94" t="str">
        <f>IF(OR($A19="",Gradebook!Z25=""),"",IF(Gradebook!Z$3="","Assignment 14",Gradebook!Z$3)&amp;" "&amp;IF(ISNUMBER(Gradebook!Z25),TEXT(Gradebook!Z25/(Gradebook!Z$6+100*(Gradebook!Z$6="")),"0%"),IF(Gradebook!Z25="M","missing","exempt"))&amp;"; ")</f>
        <v/>
      </c>
      <c r="Z19" s="94" t="str">
        <f>IF(OR($A19="",Gradebook!AA25=""),"",IF(Gradebook!AA$3="","Assignment 15",Gradebook!AA$3)&amp;" "&amp;IF(ISNUMBER(Gradebook!AA25),TEXT(Gradebook!AA25/(Gradebook!AA$6+100*(Gradebook!AA$6="")),"0%"),IF(Gradebook!AA25="M","missing","exempt"))&amp;"; ")</f>
        <v/>
      </c>
      <c r="AA19" s="94" t="str">
        <f>IF(OR($A19="",Gradebook!AB25=""),"",IF(Gradebook!AB$3="","Assignment 16",Gradebook!AB$3)&amp;" "&amp;IF(ISNUMBER(Gradebook!AB25),TEXT(Gradebook!AB25/(Gradebook!AB$6+100*(Gradebook!AB$6="")),"0%"),IF(Gradebook!AB25="M","missing","exempt"))&amp;"; ")</f>
        <v/>
      </c>
      <c r="AB19" s="94" t="str">
        <f>IF(OR($A19="",Gradebook!AC25=""),"",IF(Gradebook!AC$3="","Assignment 17",Gradebook!AC$3)&amp;" "&amp;IF(ISNUMBER(Gradebook!AC25),TEXT(Gradebook!AC25/(Gradebook!AC$6+100*(Gradebook!AC$6="")),"0%"),IF(Gradebook!AC25="M","missing","exempt"))&amp;"; ")</f>
        <v/>
      </c>
      <c r="AC19" s="94" t="str">
        <f>IF(OR($A19="",Gradebook!AD25=""),"",IF(Gradebook!AD$3="","Assignment 18",Gradebook!AD$3)&amp;" "&amp;IF(ISNUMBER(Gradebook!AD25),TEXT(Gradebook!AD25/(Gradebook!AD$6+100*(Gradebook!AD$6="")),"0%"),IF(Gradebook!AD25="M","missing","exempt"))&amp;"; ")</f>
        <v/>
      </c>
      <c r="AD19" s="94" t="str">
        <f>IF(OR($A19="",Gradebook!AE25=""),"",IF(Gradebook!AE$3="","Assignment 19",Gradebook!AE$3)&amp;" "&amp;IF(ISNUMBER(Gradebook!AE25),TEXT(Gradebook!AE25/(Gradebook!AE$6+100*(Gradebook!AE$6="")),"0%"),IF(Gradebook!AE25="M","missing","exempt"))&amp;"; ")</f>
        <v/>
      </c>
      <c r="AE19" s="94" t="str">
        <f>IF(OR($A19="",Gradebook!AF25=""),"",IF(Gradebook!AF$3="","Assignment 20",Gradebook!AF$3)&amp;" "&amp;IF(ISNUMBER(Gradebook!AF25),TEXT(Gradebook!AF25/(Gradebook!AF$6+100*(Gradebook!AF$6="")),"0%"),IF(Gradebook!AF25="M","missing","exempt"))&amp;"; ")</f>
        <v/>
      </c>
      <c r="AF19" s="94" t="str">
        <f>IF(OR($A19="",Gradebook!AG25=""),"",IF(Gradebook!AG$3="","Assignment 21",Gradebook!AG$3)&amp;" "&amp;IF(ISNUMBER(Gradebook!AG25),TEXT(Gradebook!AG25/(Gradebook!AG$6+100*(Gradebook!AG$6="")),"0%"),IF(Gradebook!AG25="M","missing","exempt"))&amp;"; ")</f>
        <v/>
      </c>
      <c r="AG19" s="94" t="str">
        <f>IF(OR($A19="",Gradebook!AH25=""),"",IF(Gradebook!AH$3="","Assignment 22",Gradebook!AH$3)&amp;" "&amp;IF(ISNUMBER(Gradebook!AH25),TEXT(Gradebook!AH25/(Gradebook!AH$6+100*(Gradebook!AH$6="")),"0%"),IF(Gradebook!AH25="M","missing","exempt"))&amp;"; ")</f>
        <v/>
      </c>
      <c r="AH19" s="94" t="str">
        <f>IF(OR($A19="",Gradebook!AI25=""),"",IF(Gradebook!AI$3="","Assignment 23",Gradebook!AI$3)&amp;" "&amp;IF(ISNUMBER(Gradebook!AI25),TEXT(Gradebook!AI25/(Gradebook!AI$6+100*(Gradebook!AI$6="")),"0%"),IF(Gradebook!AI25="M","missing","exempt"))&amp;"; ")</f>
        <v/>
      </c>
      <c r="AI19" s="94" t="str">
        <f>IF(OR($A19="",Gradebook!AJ25=""),"",IF(Gradebook!AJ$3="","Assignment 24",Gradebook!AJ$3)&amp;" "&amp;IF(ISNUMBER(Gradebook!AJ25),TEXT(Gradebook!AJ25/(Gradebook!AJ$6+100*(Gradebook!AJ$6="")),"0%"),IF(Gradebook!AJ25="M","missing","exempt"))&amp;"; ")</f>
        <v/>
      </c>
      <c r="AJ19" s="94" t="str">
        <f>IF(OR($A19="",Gradebook!AK25=""),"",IF(Gradebook!AK$3="","Assignment 25",Gradebook!AK$3)&amp;" "&amp;IF(ISNUMBER(Gradebook!AK25),TEXT(Gradebook!AK25/(Gradebook!AK$6+100*(Gradebook!AK$6="")),"0%"),IF(Gradebook!AK25="M","missing","exempt"))&amp;"; ")</f>
        <v/>
      </c>
      <c r="AK19" s="94" t="str">
        <f>IF(OR($A19="",Gradebook!AL25=""),"",IF(Gradebook!AL$3="","Assignment 26",Gradebook!AL$3)&amp;" "&amp;IF(ISNUMBER(Gradebook!AL25),TEXT(Gradebook!AL25/(Gradebook!AL$6+100*(Gradebook!AL$6="")),"0%"),IF(Gradebook!AL25="M","missing","exempt"))&amp;"; ")</f>
        <v/>
      </c>
      <c r="AL19" s="94" t="str">
        <f>IF(OR($A19="",Gradebook!AM25=""),"",IF(Gradebook!AM$3="","Assignment 27",Gradebook!AM$3)&amp;" "&amp;IF(ISNUMBER(Gradebook!AM25),TEXT(Gradebook!AM25/(Gradebook!AM$6+100*(Gradebook!AM$6="")),"0%"),IF(Gradebook!AM25="M","missing","exempt"))&amp;"; ")</f>
        <v/>
      </c>
      <c r="AM19" s="94" t="str">
        <f>IF(OR($A19="",Gradebook!AN25=""),"",IF(Gradebook!AN$3="","Assignment 28",Gradebook!AN$3)&amp;" "&amp;IF(ISNUMBER(Gradebook!AN25),TEXT(Gradebook!AN25/(Gradebook!AN$6+100*(Gradebook!AN$6="")),"0%"),IF(Gradebook!AN25="M","missing","exempt"))&amp;"; ")</f>
        <v/>
      </c>
      <c r="AN19" s="94" t="str">
        <f>IF(OR($A19="",Gradebook!AO25=""),"",IF(Gradebook!AO$3="","Assignment 29",Gradebook!AO$3)&amp;" "&amp;IF(ISNUMBER(Gradebook!AO25),TEXT(Gradebook!AO25/(Gradebook!AO$6+100*(Gradebook!AO$6="")),"0%"),IF(Gradebook!AO25="M","missing","exempt"))&amp;"; ")</f>
        <v/>
      </c>
      <c r="AO19" s="94" t="str">
        <f>IF(OR($A19="",Gradebook!AP25=""),"",IF(Gradebook!AP$3="","Assignment 30",Gradebook!AP$3)&amp;" "&amp;IF(ISNUMBER(Gradebook!AP25),TEXT(Gradebook!AP25/(Gradebook!AP$6+100*(Gradebook!AP$6="")),"0%"),IF(Gradebook!AP25="M","missing","exempt"))&amp;"; ")</f>
        <v/>
      </c>
      <c r="AP19" s="94" t="str">
        <f>IF(OR($A19="",Gradebook!AQ25=""),"",IF(Gradebook!AQ$3="","Assignment 31",Gradebook!AQ$3)&amp;" "&amp;IF(ISNUMBER(Gradebook!AQ25),TEXT(Gradebook!AQ25/(Gradebook!AQ$6+100*(Gradebook!AQ$6="")),"0%"),IF(Gradebook!AQ25="M","missing","exempt"))&amp;"; ")</f>
        <v/>
      </c>
      <c r="AQ19" s="94" t="str">
        <f>IF(OR($A19="",Gradebook!AR25=""),"",IF(Gradebook!AR$3="","Assignment 32",Gradebook!AR$3)&amp;" "&amp;IF(ISNUMBER(Gradebook!AR25),TEXT(Gradebook!AR25/(Gradebook!AR$6+100*(Gradebook!AR$6="")),"0%"),IF(Gradebook!AR25="M","missing","exempt"))&amp;"; ")</f>
        <v/>
      </c>
      <c r="AR19" s="94" t="str">
        <f>IF(OR($A19="",Gradebook!AS25=""),"",IF(Gradebook!AS$3="","Assignment 33",Gradebook!AS$3)&amp;" "&amp;IF(ISNUMBER(Gradebook!AS25),TEXT(Gradebook!AS25/(Gradebook!AS$6+100*(Gradebook!AS$6="")),"0%"),IF(Gradebook!AS25="M","missing","exempt"))&amp;"; ")</f>
        <v/>
      </c>
      <c r="AS19" s="94" t="str">
        <f>IF(OR($A19="",Gradebook!AT25=""),"",IF(Gradebook!AT$3="","Assignment 34",Gradebook!AT$3)&amp;" "&amp;IF(ISNUMBER(Gradebook!AT25),TEXT(Gradebook!AT25/(Gradebook!AT$6+100*(Gradebook!AT$6="")),"0%"),IF(Gradebook!AT25="M","missing","exempt"))&amp;"; ")</f>
        <v/>
      </c>
      <c r="AT19" s="94" t="str">
        <f>IF(OR($A19="",Gradebook!AU25=""),"",IF(Gradebook!AU$3="","Assignment 35",Gradebook!AU$3)&amp;" "&amp;IF(ISNUMBER(Gradebook!AU25),TEXT(Gradebook!AU25/(Gradebook!AU$6+100*(Gradebook!AU$6="")),"0%"),IF(Gradebook!AU25="M","missing","exempt"))&amp;"; ")</f>
        <v/>
      </c>
      <c r="AU19" s="94" t="str">
        <f>IF(OR($A19="",Gradebook!AV25=""),"",IF(Gradebook!AV$3="","Assignment 36",Gradebook!AV$3)&amp;" "&amp;IF(ISNUMBER(Gradebook!AV25),TEXT(Gradebook!AV25/(Gradebook!AV$6+100*(Gradebook!AV$6="")),"0%"),IF(Gradebook!AV25="M","missing","exempt"))&amp;"; ")</f>
        <v/>
      </c>
      <c r="AV19" s="94" t="str">
        <f>IF(OR($A19="",Gradebook!AW25=""),"",IF(Gradebook!AW$3="","Assignment 37",Gradebook!AW$3)&amp;" "&amp;IF(ISNUMBER(Gradebook!AW25),TEXT(Gradebook!AW25/(Gradebook!AW$6+100*(Gradebook!AW$6="")),"0%"),IF(Gradebook!AW25="M","missing","exempt"))&amp;"; ")</f>
        <v/>
      </c>
      <c r="AW19" s="94" t="str">
        <f>IF(OR($A19="",Gradebook!AX25=""),"",IF(Gradebook!AX$3="","Assignment 38",Gradebook!AX$3)&amp;" "&amp;IF(ISNUMBER(Gradebook!AX25),TEXT(Gradebook!AX25/(Gradebook!AX$6+100*(Gradebook!AX$6="")),"0%"),IF(Gradebook!AX25="M","missing","exempt"))&amp;"; ")</f>
        <v/>
      </c>
      <c r="AX19" s="94" t="str">
        <f>IF(OR($A19="",Gradebook!AY25=""),"",IF(Gradebook!AY$3="","Assignment 39",Gradebook!AY$3)&amp;" "&amp;IF(ISNUMBER(Gradebook!AY25),TEXT(Gradebook!AY25/(Gradebook!AY$6+100*(Gradebook!AY$6="")),"0%"),IF(Gradebook!AY25="M","missing","exempt"))&amp;"; ")</f>
        <v/>
      </c>
      <c r="AY19" s="94" t="str">
        <f>IF(OR($A19="",Gradebook!AZ25=""),"",IF(Gradebook!AZ$3="","Assignment 40",Gradebook!AZ$3)&amp;" "&amp;IF(ISNUMBER(Gradebook!AZ25),TEXT(Gradebook!AZ25/(Gradebook!AZ$6+100*(Gradebook!AZ$6="")),"0%"),IF(Gradebook!AZ25="M","missing","exempt"))&amp;"; ")</f>
        <v/>
      </c>
      <c r="AZ19" s="94" t="str">
        <f>IF($A19="","",IF(ISNUMBER(Gradebook!F25),Gradebook!F$3&amp;" "&amp;TEXT(Gradebook!F25,"0%")&amp;"; ","")&amp;IF(ISNUMBER(Gradebook!G25),Gradebook!G$3&amp;" "&amp;TEXT(Gradebook!G25,"0%")&amp;"; ","")&amp;IF(ISNUMBER(Gradebook!H25),Gradebook!H$3&amp;" "&amp;TEXT(Gradebook!H25,"0%")&amp;"; ","")&amp;IF(ISNUMBER(Gradebook!I25),Gradebook!I$3&amp;" "&amp;TEXT(Gradebook!I25,"0%")&amp;"; ","")&amp;IF(ISNUMBER(Gradebook!J25),Gradebook!J$3&amp;" "&amp;TEXT(Gradebook!J25,"0%")&amp;"; ","")&amp;IF(ISNUMBER(Gradebook!K25),Gradebook!K$3&amp;" "&amp;TEXT(Gradebook!K25,"0%")&amp;"; ",""))</f>
        <v/>
      </c>
      <c r="BA19" s="94" t="str">
        <f t="shared" si="3"/>
        <v/>
      </c>
      <c r="BB19" s="94" t="str">
        <f>IF(NOT(ISNUMBER($K19)),"",IF(INDEX('Learning Skills'!$C$7:$C$46,$K19)="","","Responsibility "&amp;INDEX('Learning Skills'!$C$7:$C$46,$K19)&amp;"; ")&amp;IF(INDEX('Learning Skills'!$D$7:$D$46,$K19)="","","Organization "&amp;INDEX('Learning Skills'!$D$7:$D$46,$K19)&amp;"; ")&amp;IF(INDEX('Learning Skills'!$E$7:$E$46,$K19)="","","Independent Work "&amp;INDEX('Learning Skills'!$E$7:$E$46,$K19)&amp;"; ")&amp;IF(INDEX('Learning Skills'!$F$7:$F$46,$K19)="","","Collaboration "&amp;INDEX('Learning Skills'!$F$7:$F$46,$K19)&amp;"; ")&amp;IF(INDEX('Learning Skills'!$G$7:$G$46,$K19)="","","Initiative "&amp;INDEX('Learning Skills'!$G$7:$G$46,$K19)&amp;"; ")&amp;IF(INDEX('Learning Skills'!$H$7:$H$46,$K19)="","","Self-Regulation "&amp;INDEX('Learning Skills'!$H$7:$H$46,$K19)&amp;"; "))</f>
        <v/>
      </c>
    </row>
    <row r="20" spans="1:54" ht="62" customHeight="1" x14ac:dyDescent="0.45">
      <c r="A20" s="95" t="str">
        <f>IF(Gradebook!$B26="","",Gradebook!$A26)</f>
        <v/>
      </c>
      <c r="B20" s="95" t="str">
        <f>IF($A20="","",Gradebook!$C26&amp;"")</f>
        <v/>
      </c>
      <c r="C20" s="96" t="str">
        <f>IF($A20="","",Gradebook!$D26)</f>
        <v/>
      </c>
      <c r="D20" s="95" t="str">
        <f>IF($A20="","",Gradebook!$E26&amp;"")</f>
        <v/>
      </c>
      <c r="E20" s="95" t="str">
        <f t="shared" si="0"/>
        <v/>
      </c>
      <c r="F20" s="95" t="str">
        <f t="shared" si="1"/>
        <v/>
      </c>
      <c r="G20" s="95" t="str">
        <f>IF($A20="","",Gradebook!$L26&amp;"")</f>
        <v/>
      </c>
      <c r="H20" s="95" t="str">
        <f t="shared" si="2"/>
        <v/>
      </c>
      <c r="I20" s="95" t="str">
        <f>IF(NOT(ISNUMBER($K20)),"",INDEX('Learning Skills'!$I$7:$I$46,$K20)&amp;"")</f>
        <v/>
      </c>
      <c r="K20" s="94" t="str">
        <f>IF($A20="","",IFERROR(MATCH($A20,'Learning Skills'!$A$7:$A$46,0),""))</f>
        <v/>
      </c>
      <c r="L20" s="94" t="str">
        <f>IF(OR($A20="",Gradebook!M26=""),"",IF(Gradebook!M$3="","Assignment 1",Gradebook!M$3)&amp;" "&amp;IF(ISNUMBER(Gradebook!M26),TEXT(Gradebook!M26/(Gradebook!M$6+100*(Gradebook!M$6="")),"0%"),IF(Gradebook!M26="M","missing","exempt"))&amp;"; ")</f>
        <v/>
      </c>
      <c r="M20" s="94" t="str">
        <f>IF(OR($A20="",Gradebook!N26=""),"",IF(Gradebook!N$3="","Assignment 2",Gradebook!N$3)&amp;" "&amp;IF(ISNUMBER(Gradebook!N26),TEXT(Gradebook!N26/(Gradebook!N$6+100*(Gradebook!N$6="")),"0%"),IF(Gradebook!N26="M","missing","exempt"))&amp;"; ")</f>
        <v/>
      </c>
      <c r="N20" s="94" t="str">
        <f>IF(OR($A20="",Gradebook!O26=""),"",IF(Gradebook!O$3="","Assignment 3",Gradebook!O$3)&amp;" "&amp;IF(ISNUMBER(Gradebook!O26),TEXT(Gradebook!O26/(Gradebook!O$6+100*(Gradebook!O$6="")),"0%"),IF(Gradebook!O26="M","missing","exempt"))&amp;"; ")</f>
        <v/>
      </c>
      <c r="O20" s="94" t="str">
        <f>IF(OR($A20="",Gradebook!P26=""),"",IF(Gradebook!P$3="","Assignment 4",Gradebook!P$3)&amp;" "&amp;IF(ISNUMBER(Gradebook!P26),TEXT(Gradebook!P26/(Gradebook!P$6+100*(Gradebook!P$6="")),"0%"),IF(Gradebook!P26="M","missing","exempt"))&amp;"; ")</f>
        <v/>
      </c>
      <c r="P20" s="94" t="str">
        <f>IF(OR($A20="",Gradebook!Q26=""),"",IF(Gradebook!Q$3="","Assignment 5",Gradebook!Q$3)&amp;" "&amp;IF(ISNUMBER(Gradebook!Q26),TEXT(Gradebook!Q26/(Gradebook!Q$6+100*(Gradebook!Q$6="")),"0%"),IF(Gradebook!Q26="M","missing","exempt"))&amp;"; ")</f>
        <v/>
      </c>
      <c r="Q20" s="94" t="str">
        <f>IF(OR($A20="",Gradebook!R26=""),"",IF(Gradebook!R$3="","Assignment 6",Gradebook!R$3)&amp;" "&amp;IF(ISNUMBER(Gradebook!R26),TEXT(Gradebook!R26/(Gradebook!R$6+100*(Gradebook!R$6="")),"0%"),IF(Gradebook!R26="M","missing","exempt"))&amp;"; ")</f>
        <v/>
      </c>
      <c r="R20" s="94" t="str">
        <f>IF(OR($A20="",Gradebook!S26=""),"",IF(Gradebook!S$3="","Assignment 7",Gradebook!S$3)&amp;" "&amp;IF(ISNUMBER(Gradebook!S26),TEXT(Gradebook!S26/(Gradebook!S$6+100*(Gradebook!S$6="")),"0%"),IF(Gradebook!S26="M","missing","exempt"))&amp;"; ")</f>
        <v/>
      </c>
      <c r="S20" s="94" t="str">
        <f>IF(OR($A20="",Gradebook!T26=""),"",IF(Gradebook!T$3="","Assignment 8",Gradebook!T$3)&amp;" "&amp;IF(ISNUMBER(Gradebook!T26),TEXT(Gradebook!T26/(Gradebook!T$6+100*(Gradebook!T$6="")),"0%"),IF(Gradebook!T26="M","missing","exempt"))&amp;"; ")</f>
        <v/>
      </c>
      <c r="T20" s="94" t="str">
        <f>IF(OR($A20="",Gradebook!U26=""),"",IF(Gradebook!U$3="","Assignment 9",Gradebook!U$3)&amp;" "&amp;IF(ISNUMBER(Gradebook!U26),TEXT(Gradebook!U26/(Gradebook!U$6+100*(Gradebook!U$6="")),"0%"),IF(Gradebook!U26="M","missing","exempt"))&amp;"; ")</f>
        <v/>
      </c>
      <c r="U20" s="94" t="str">
        <f>IF(OR($A20="",Gradebook!V26=""),"",IF(Gradebook!V$3="","Assignment 10",Gradebook!V$3)&amp;" "&amp;IF(ISNUMBER(Gradebook!V26),TEXT(Gradebook!V26/(Gradebook!V$6+100*(Gradebook!V$6="")),"0%"),IF(Gradebook!V26="M","missing","exempt"))&amp;"; ")</f>
        <v/>
      </c>
      <c r="V20" s="94" t="str">
        <f>IF(OR($A20="",Gradebook!W26=""),"",IF(Gradebook!W$3="","Assignment 11",Gradebook!W$3)&amp;" "&amp;IF(ISNUMBER(Gradebook!W26),TEXT(Gradebook!W26/(Gradebook!W$6+100*(Gradebook!W$6="")),"0%"),IF(Gradebook!W26="M","missing","exempt"))&amp;"; ")</f>
        <v/>
      </c>
      <c r="W20" s="94" t="str">
        <f>IF(OR($A20="",Gradebook!X26=""),"",IF(Gradebook!X$3="","Assignment 12",Gradebook!X$3)&amp;" "&amp;IF(ISNUMBER(Gradebook!X26),TEXT(Gradebook!X26/(Gradebook!X$6+100*(Gradebook!X$6="")),"0%"),IF(Gradebook!X26="M","missing","exempt"))&amp;"; ")</f>
        <v/>
      </c>
      <c r="X20" s="94" t="str">
        <f>IF(OR($A20="",Gradebook!Y26=""),"",IF(Gradebook!Y$3="","Assignment 13",Gradebook!Y$3)&amp;" "&amp;IF(ISNUMBER(Gradebook!Y26),TEXT(Gradebook!Y26/(Gradebook!Y$6+100*(Gradebook!Y$6="")),"0%"),IF(Gradebook!Y26="M","missing","exempt"))&amp;"; ")</f>
        <v/>
      </c>
      <c r="Y20" s="94" t="str">
        <f>IF(OR($A20="",Gradebook!Z26=""),"",IF(Gradebook!Z$3="","Assignment 14",Gradebook!Z$3)&amp;" "&amp;IF(ISNUMBER(Gradebook!Z26),TEXT(Gradebook!Z26/(Gradebook!Z$6+100*(Gradebook!Z$6="")),"0%"),IF(Gradebook!Z26="M","missing","exempt"))&amp;"; ")</f>
        <v/>
      </c>
      <c r="Z20" s="94" t="str">
        <f>IF(OR($A20="",Gradebook!AA26=""),"",IF(Gradebook!AA$3="","Assignment 15",Gradebook!AA$3)&amp;" "&amp;IF(ISNUMBER(Gradebook!AA26),TEXT(Gradebook!AA26/(Gradebook!AA$6+100*(Gradebook!AA$6="")),"0%"),IF(Gradebook!AA26="M","missing","exempt"))&amp;"; ")</f>
        <v/>
      </c>
      <c r="AA20" s="94" t="str">
        <f>IF(OR($A20="",Gradebook!AB26=""),"",IF(Gradebook!AB$3="","Assignment 16",Gradebook!AB$3)&amp;" "&amp;IF(ISNUMBER(Gradebook!AB26),TEXT(Gradebook!AB26/(Gradebook!AB$6+100*(Gradebook!AB$6="")),"0%"),IF(Gradebook!AB26="M","missing","exempt"))&amp;"; ")</f>
        <v/>
      </c>
      <c r="AB20" s="94" t="str">
        <f>IF(OR($A20="",Gradebook!AC26=""),"",IF(Gradebook!AC$3="","Assignment 17",Gradebook!AC$3)&amp;" "&amp;IF(ISNUMBER(Gradebook!AC26),TEXT(Gradebook!AC26/(Gradebook!AC$6+100*(Gradebook!AC$6="")),"0%"),IF(Gradebook!AC26="M","missing","exempt"))&amp;"; ")</f>
        <v/>
      </c>
      <c r="AC20" s="94" t="str">
        <f>IF(OR($A20="",Gradebook!AD26=""),"",IF(Gradebook!AD$3="","Assignment 18",Gradebook!AD$3)&amp;" "&amp;IF(ISNUMBER(Gradebook!AD26),TEXT(Gradebook!AD26/(Gradebook!AD$6+100*(Gradebook!AD$6="")),"0%"),IF(Gradebook!AD26="M","missing","exempt"))&amp;"; ")</f>
        <v/>
      </c>
      <c r="AD20" s="94" t="str">
        <f>IF(OR($A20="",Gradebook!AE26=""),"",IF(Gradebook!AE$3="","Assignment 19",Gradebook!AE$3)&amp;" "&amp;IF(ISNUMBER(Gradebook!AE26),TEXT(Gradebook!AE26/(Gradebook!AE$6+100*(Gradebook!AE$6="")),"0%"),IF(Gradebook!AE26="M","missing","exempt"))&amp;"; ")</f>
        <v/>
      </c>
      <c r="AE20" s="94" t="str">
        <f>IF(OR($A20="",Gradebook!AF26=""),"",IF(Gradebook!AF$3="","Assignment 20",Gradebook!AF$3)&amp;" "&amp;IF(ISNUMBER(Gradebook!AF26),TEXT(Gradebook!AF26/(Gradebook!AF$6+100*(Gradebook!AF$6="")),"0%"),IF(Gradebook!AF26="M","missing","exempt"))&amp;"; ")</f>
        <v/>
      </c>
      <c r="AF20" s="94" t="str">
        <f>IF(OR($A20="",Gradebook!AG26=""),"",IF(Gradebook!AG$3="","Assignment 21",Gradebook!AG$3)&amp;" "&amp;IF(ISNUMBER(Gradebook!AG26),TEXT(Gradebook!AG26/(Gradebook!AG$6+100*(Gradebook!AG$6="")),"0%"),IF(Gradebook!AG26="M","missing","exempt"))&amp;"; ")</f>
        <v/>
      </c>
      <c r="AG20" s="94" t="str">
        <f>IF(OR($A20="",Gradebook!AH26=""),"",IF(Gradebook!AH$3="","Assignment 22",Gradebook!AH$3)&amp;" "&amp;IF(ISNUMBER(Gradebook!AH26),TEXT(Gradebook!AH26/(Gradebook!AH$6+100*(Gradebook!AH$6="")),"0%"),IF(Gradebook!AH26="M","missing","exempt"))&amp;"; ")</f>
        <v/>
      </c>
      <c r="AH20" s="94" t="str">
        <f>IF(OR($A20="",Gradebook!AI26=""),"",IF(Gradebook!AI$3="","Assignment 23",Gradebook!AI$3)&amp;" "&amp;IF(ISNUMBER(Gradebook!AI26),TEXT(Gradebook!AI26/(Gradebook!AI$6+100*(Gradebook!AI$6="")),"0%"),IF(Gradebook!AI26="M","missing","exempt"))&amp;"; ")</f>
        <v/>
      </c>
      <c r="AI20" s="94" t="str">
        <f>IF(OR($A20="",Gradebook!AJ26=""),"",IF(Gradebook!AJ$3="","Assignment 24",Gradebook!AJ$3)&amp;" "&amp;IF(ISNUMBER(Gradebook!AJ26),TEXT(Gradebook!AJ26/(Gradebook!AJ$6+100*(Gradebook!AJ$6="")),"0%"),IF(Gradebook!AJ26="M","missing","exempt"))&amp;"; ")</f>
        <v/>
      </c>
      <c r="AJ20" s="94" t="str">
        <f>IF(OR($A20="",Gradebook!AK26=""),"",IF(Gradebook!AK$3="","Assignment 25",Gradebook!AK$3)&amp;" "&amp;IF(ISNUMBER(Gradebook!AK26),TEXT(Gradebook!AK26/(Gradebook!AK$6+100*(Gradebook!AK$6="")),"0%"),IF(Gradebook!AK26="M","missing","exempt"))&amp;"; ")</f>
        <v/>
      </c>
      <c r="AK20" s="94" t="str">
        <f>IF(OR($A20="",Gradebook!AL26=""),"",IF(Gradebook!AL$3="","Assignment 26",Gradebook!AL$3)&amp;" "&amp;IF(ISNUMBER(Gradebook!AL26),TEXT(Gradebook!AL26/(Gradebook!AL$6+100*(Gradebook!AL$6="")),"0%"),IF(Gradebook!AL26="M","missing","exempt"))&amp;"; ")</f>
        <v/>
      </c>
      <c r="AL20" s="94" t="str">
        <f>IF(OR($A20="",Gradebook!AM26=""),"",IF(Gradebook!AM$3="","Assignment 27",Gradebook!AM$3)&amp;" "&amp;IF(ISNUMBER(Gradebook!AM26),TEXT(Gradebook!AM26/(Gradebook!AM$6+100*(Gradebook!AM$6="")),"0%"),IF(Gradebook!AM26="M","missing","exempt"))&amp;"; ")</f>
        <v/>
      </c>
      <c r="AM20" s="94" t="str">
        <f>IF(OR($A20="",Gradebook!AN26=""),"",IF(Gradebook!AN$3="","Assignment 28",Gradebook!AN$3)&amp;" "&amp;IF(ISNUMBER(Gradebook!AN26),TEXT(Gradebook!AN26/(Gradebook!AN$6+100*(Gradebook!AN$6="")),"0%"),IF(Gradebook!AN26="M","missing","exempt"))&amp;"; ")</f>
        <v/>
      </c>
      <c r="AN20" s="94" t="str">
        <f>IF(OR($A20="",Gradebook!AO26=""),"",IF(Gradebook!AO$3="","Assignment 29",Gradebook!AO$3)&amp;" "&amp;IF(ISNUMBER(Gradebook!AO26),TEXT(Gradebook!AO26/(Gradebook!AO$6+100*(Gradebook!AO$6="")),"0%"),IF(Gradebook!AO26="M","missing","exempt"))&amp;"; ")</f>
        <v/>
      </c>
      <c r="AO20" s="94" t="str">
        <f>IF(OR($A20="",Gradebook!AP26=""),"",IF(Gradebook!AP$3="","Assignment 30",Gradebook!AP$3)&amp;" "&amp;IF(ISNUMBER(Gradebook!AP26),TEXT(Gradebook!AP26/(Gradebook!AP$6+100*(Gradebook!AP$6="")),"0%"),IF(Gradebook!AP26="M","missing","exempt"))&amp;"; ")</f>
        <v/>
      </c>
      <c r="AP20" s="94" t="str">
        <f>IF(OR($A20="",Gradebook!AQ26=""),"",IF(Gradebook!AQ$3="","Assignment 31",Gradebook!AQ$3)&amp;" "&amp;IF(ISNUMBER(Gradebook!AQ26),TEXT(Gradebook!AQ26/(Gradebook!AQ$6+100*(Gradebook!AQ$6="")),"0%"),IF(Gradebook!AQ26="M","missing","exempt"))&amp;"; ")</f>
        <v/>
      </c>
      <c r="AQ20" s="94" t="str">
        <f>IF(OR($A20="",Gradebook!AR26=""),"",IF(Gradebook!AR$3="","Assignment 32",Gradebook!AR$3)&amp;" "&amp;IF(ISNUMBER(Gradebook!AR26),TEXT(Gradebook!AR26/(Gradebook!AR$6+100*(Gradebook!AR$6="")),"0%"),IF(Gradebook!AR26="M","missing","exempt"))&amp;"; ")</f>
        <v/>
      </c>
      <c r="AR20" s="94" t="str">
        <f>IF(OR($A20="",Gradebook!AS26=""),"",IF(Gradebook!AS$3="","Assignment 33",Gradebook!AS$3)&amp;" "&amp;IF(ISNUMBER(Gradebook!AS26),TEXT(Gradebook!AS26/(Gradebook!AS$6+100*(Gradebook!AS$6="")),"0%"),IF(Gradebook!AS26="M","missing","exempt"))&amp;"; ")</f>
        <v/>
      </c>
      <c r="AS20" s="94" t="str">
        <f>IF(OR($A20="",Gradebook!AT26=""),"",IF(Gradebook!AT$3="","Assignment 34",Gradebook!AT$3)&amp;" "&amp;IF(ISNUMBER(Gradebook!AT26),TEXT(Gradebook!AT26/(Gradebook!AT$6+100*(Gradebook!AT$6="")),"0%"),IF(Gradebook!AT26="M","missing","exempt"))&amp;"; ")</f>
        <v/>
      </c>
      <c r="AT20" s="94" t="str">
        <f>IF(OR($A20="",Gradebook!AU26=""),"",IF(Gradebook!AU$3="","Assignment 35",Gradebook!AU$3)&amp;" "&amp;IF(ISNUMBER(Gradebook!AU26),TEXT(Gradebook!AU26/(Gradebook!AU$6+100*(Gradebook!AU$6="")),"0%"),IF(Gradebook!AU26="M","missing","exempt"))&amp;"; ")</f>
        <v/>
      </c>
      <c r="AU20" s="94" t="str">
        <f>IF(OR($A20="",Gradebook!AV26=""),"",IF(Gradebook!AV$3="","Assignment 36",Gradebook!AV$3)&amp;" "&amp;IF(ISNUMBER(Gradebook!AV26),TEXT(Gradebook!AV26/(Gradebook!AV$6+100*(Gradebook!AV$6="")),"0%"),IF(Gradebook!AV26="M","missing","exempt"))&amp;"; ")</f>
        <v/>
      </c>
      <c r="AV20" s="94" t="str">
        <f>IF(OR($A20="",Gradebook!AW26=""),"",IF(Gradebook!AW$3="","Assignment 37",Gradebook!AW$3)&amp;" "&amp;IF(ISNUMBER(Gradebook!AW26),TEXT(Gradebook!AW26/(Gradebook!AW$6+100*(Gradebook!AW$6="")),"0%"),IF(Gradebook!AW26="M","missing","exempt"))&amp;"; ")</f>
        <v/>
      </c>
      <c r="AW20" s="94" t="str">
        <f>IF(OR($A20="",Gradebook!AX26=""),"",IF(Gradebook!AX$3="","Assignment 38",Gradebook!AX$3)&amp;" "&amp;IF(ISNUMBER(Gradebook!AX26),TEXT(Gradebook!AX26/(Gradebook!AX$6+100*(Gradebook!AX$6="")),"0%"),IF(Gradebook!AX26="M","missing","exempt"))&amp;"; ")</f>
        <v/>
      </c>
      <c r="AX20" s="94" t="str">
        <f>IF(OR($A20="",Gradebook!AY26=""),"",IF(Gradebook!AY$3="","Assignment 39",Gradebook!AY$3)&amp;" "&amp;IF(ISNUMBER(Gradebook!AY26),TEXT(Gradebook!AY26/(Gradebook!AY$6+100*(Gradebook!AY$6="")),"0%"),IF(Gradebook!AY26="M","missing","exempt"))&amp;"; ")</f>
        <v/>
      </c>
      <c r="AY20" s="94" t="str">
        <f>IF(OR($A20="",Gradebook!AZ26=""),"",IF(Gradebook!AZ$3="","Assignment 40",Gradebook!AZ$3)&amp;" "&amp;IF(ISNUMBER(Gradebook!AZ26),TEXT(Gradebook!AZ26/(Gradebook!AZ$6+100*(Gradebook!AZ$6="")),"0%"),IF(Gradebook!AZ26="M","missing","exempt"))&amp;"; ")</f>
        <v/>
      </c>
      <c r="AZ20" s="94" t="str">
        <f>IF($A20="","",IF(ISNUMBER(Gradebook!F26),Gradebook!F$3&amp;" "&amp;TEXT(Gradebook!F26,"0%")&amp;"; ","")&amp;IF(ISNUMBER(Gradebook!G26),Gradebook!G$3&amp;" "&amp;TEXT(Gradebook!G26,"0%")&amp;"; ","")&amp;IF(ISNUMBER(Gradebook!H26),Gradebook!H$3&amp;" "&amp;TEXT(Gradebook!H26,"0%")&amp;"; ","")&amp;IF(ISNUMBER(Gradebook!I26),Gradebook!I$3&amp;" "&amp;TEXT(Gradebook!I26,"0%")&amp;"; ","")&amp;IF(ISNUMBER(Gradebook!J26),Gradebook!J$3&amp;" "&amp;TEXT(Gradebook!J26,"0%")&amp;"; ","")&amp;IF(ISNUMBER(Gradebook!K26),Gradebook!K$3&amp;" "&amp;TEXT(Gradebook!K26,"0%")&amp;"; ",""))</f>
        <v/>
      </c>
      <c r="BA20" s="94" t="str">
        <f t="shared" si="3"/>
        <v/>
      </c>
      <c r="BB20" s="94" t="str">
        <f>IF(NOT(ISNUMBER($K20)),"",IF(INDEX('Learning Skills'!$C$7:$C$46,$K20)="","","Responsibility "&amp;INDEX('Learning Skills'!$C$7:$C$46,$K20)&amp;"; ")&amp;IF(INDEX('Learning Skills'!$D$7:$D$46,$K20)="","","Organization "&amp;INDEX('Learning Skills'!$D$7:$D$46,$K20)&amp;"; ")&amp;IF(INDEX('Learning Skills'!$E$7:$E$46,$K20)="","","Independent Work "&amp;INDEX('Learning Skills'!$E$7:$E$46,$K20)&amp;"; ")&amp;IF(INDEX('Learning Skills'!$F$7:$F$46,$K20)="","","Collaboration "&amp;INDEX('Learning Skills'!$F$7:$F$46,$K20)&amp;"; ")&amp;IF(INDEX('Learning Skills'!$G$7:$G$46,$K20)="","","Initiative "&amp;INDEX('Learning Skills'!$G$7:$G$46,$K20)&amp;"; ")&amp;IF(INDEX('Learning Skills'!$H$7:$H$46,$K20)="","","Self-Regulation "&amp;INDEX('Learning Skills'!$H$7:$H$46,$K20)&amp;"; "))</f>
        <v/>
      </c>
    </row>
    <row r="21" spans="1:54" ht="62" customHeight="1" x14ac:dyDescent="0.45">
      <c r="A21" s="95" t="str">
        <f>IF(Gradebook!$B27="","",Gradebook!$A27)</f>
        <v/>
      </c>
      <c r="B21" s="95" t="str">
        <f>IF($A21="","",Gradebook!$C27&amp;"")</f>
        <v/>
      </c>
      <c r="C21" s="96" t="str">
        <f>IF($A21="","",Gradebook!$D27)</f>
        <v/>
      </c>
      <c r="D21" s="95" t="str">
        <f>IF($A21="","",Gradebook!$E27&amp;"")</f>
        <v/>
      </c>
      <c r="E21" s="95" t="str">
        <f t="shared" si="0"/>
        <v/>
      </c>
      <c r="F21" s="95" t="str">
        <f t="shared" si="1"/>
        <v/>
      </c>
      <c r="G21" s="95" t="str">
        <f>IF($A21="","",Gradebook!$L27&amp;"")</f>
        <v/>
      </c>
      <c r="H21" s="95" t="str">
        <f t="shared" si="2"/>
        <v/>
      </c>
      <c r="I21" s="95" t="str">
        <f>IF(NOT(ISNUMBER($K21)),"",INDEX('Learning Skills'!$I$7:$I$46,$K21)&amp;"")</f>
        <v/>
      </c>
      <c r="K21" s="94" t="str">
        <f>IF($A21="","",IFERROR(MATCH($A21,'Learning Skills'!$A$7:$A$46,0),""))</f>
        <v/>
      </c>
      <c r="L21" s="94" t="str">
        <f>IF(OR($A21="",Gradebook!M27=""),"",IF(Gradebook!M$3="","Assignment 1",Gradebook!M$3)&amp;" "&amp;IF(ISNUMBER(Gradebook!M27),TEXT(Gradebook!M27/(Gradebook!M$6+100*(Gradebook!M$6="")),"0%"),IF(Gradebook!M27="M","missing","exempt"))&amp;"; ")</f>
        <v/>
      </c>
      <c r="M21" s="94" t="str">
        <f>IF(OR($A21="",Gradebook!N27=""),"",IF(Gradebook!N$3="","Assignment 2",Gradebook!N$3)&amp;" "&amp;IF(ISNUMBER(Gradebook!N27),TEXT(Gradebook!N27/(Gradebook!N$6+100*(Gradebook!N$6="")),"0%"),IF(Gradebook!N27="M","missing","exempt"))&amp;"; ")</f>
        <v/>
      </c>
      <c r="N21" s="94" t="str">
        <f>IF(OR($A21="",Gradebook!O27=""),"",IF(Gradebook!O$3="","Assignment 3",Gradebook!O$3)&amp;" "&amp;IF(ISNUMBER(Gradebook!O27),TEXT(Gradebook!O27/(Gradebook!O$6+100*(Gradebook!O$6="")),"0%"),IF(Gradebook!O27="M","missing","exempt"))&amp;"; ")</f>
        <v/>
      </c>
      <c r="O21" s="94" t="str">
        <f>IF(OR($A21="",Gradebook!P27=""),"",IF(Gradebook!P$3="","Assignment 4",Gradebook!P$3)&amp;" "&amp;IF(ISNUMBER(Gradebook!P27),TEXT(Gradebook!P27/(Gradebook!P$6+100*(Gradebook!P$6="")),"0%"),IF(Gradebook!P27="M","missing","exempt"))&amp;"; ")</f>
        <v/>
      </c>
      <c r="P21" s="94" t="str">
        <f>IF(OR($A21="",Gradebook!Q27=""),"",IF(Gradebook!Q$3="","Assignment 5",Gradebook!Q$3)&amp;" "&amp;IF(ISNUMBER(Gradebook!Q27),TEXT(Gradebook!Q27/(Gradebook!Q$6+100*(Gradebook!Q$6="")),"0%"),IF(Gradebook!Q27="M","missing","exempt"))&amp;"; ")</f>
        <v/>
      </c>
      <c r="Q21" s="94" t="str">
        <f>IF(OR($A21="",Gradebook!R27=""),"",IF(Gradebook!R$3="","Assignment 6",Gradebook!R$3)&amp;" "&amp;IF(ISNUMBER(Gradebook!R27),TEXT(Gradebook!R27/(Gradebook!R$6+100*(Gradebook!R$6="")),"0%"),IF(Gradebook!R27="M","missing","exempt"))&amp;"; ")</f>
        <v/>
      </c>
      <c r="R21" s="94" t="str">
        <f>IF(OR($A21="",Gradebook!S27=""),"",IF(Gradebook!S$3="","Assignment 7",Gradebook!S$3)&amp;" "&amp;IF(ISNUMBER(Gradebook!S27),TEXT(Gradebook!S27/(Gradebook!S$6+100*(Gradebook!S$6="")),"0%"),IF(Gradebook!S27="M","missing","exempt"))&amp;"; ")</f>
        <v/>
      </c>
      <c r="S21" s="94" t="str">
        <f>IF(OR($A21="",Gradebook!T27=""),"",IF(Gradebook!T$3="","Assignment 8",Gradebook!T$3)&amp;" "&amp;IF(ISNUMBER(Gradebook!T27),TEXT(Gradebook!T27/(Gradebook!T$6+100*(Gradebook!T$6="")),"0%"),IF(Gradebook!T27="M","missing","exempt"))&amp;"; ")</f>
        <v/>
      </c>
      <c r="T21" s="94" t="str">
        <f>IF(OR($A21="",Gradebook!U27=""),"",IF(Gradebook!U$3="","Assignment 9",Gradebook!U$3)&amp;" "&amp;IF(ISNUMBER(Gradebook!U27),TEXT(Gradebook!U27/(Gradebook!U$6+100*(Gradebook!U$6="")),"0%"),IF(Gradebook!U27="M","missing","exempt"))&amp;"; ")</f>
        <v/>
      </c>
      <c r="U21" s="94" t="str">
        <f>IF(OR($A21="",Gradebook!V27=""),"",IF(Gradebook!V$3="","Assignment 10",Gradebook!V$3)&amp;" "&amp;IF(ISNUMBER(Gradebook!V27),TEXT(Gradebook!V27/(Gradebook!V$6+100*(Gradebook!V$6="")),"0%"),IF(Gradebook!V27="M","missing","exempt"))&amp;"; ")</f>
        <v/>
      </c>
      <c r="V21" s="94" t="str">
        <f>IF(OR($A21="",Gradebook!W27=""),"",IF(Gradebook!W$3="","Assignment 11",Gradebook!W$3)&amp;" "&amp;IF(ISNUMBER(Gradebook!W27),TEXT(Gradebook!W27/(Gradebook!W$6+100*(Gradebook!W$6="")),"0%"),IF(Gradebook!W27="M","missing","exempt"))&amp;"; ")</f>
        <v/>
      </c>
      <c r="W21" s="94" t="str">
        <f>IF(OR($A21="",Gradebook!X27=""),"",IF(Gradebook!X$3="","Assignment 12",Gradebook!X$3)&amp;" "&amp;IF(ISNUMBER(Gradebook!X27),TEXT(Gradebook!X27/(Gradebook!X$6+100*(Gradebook!X$6="")),"0%"),IF(Gradebook!X27="M","missing","exempt"))&amp;"; ")</f>
        <v/>
      </c>
      <c r="X21" s="94" t="str">
        <f>IF(OR($A21="",Gradebook!Y27=""),"",IF(Gradebook!Y$3="","Assignment 13",Gradebook!Y$3)&amp;" "&amp;IF(ISNUMBER(Gradebook!Y27),TEXT(Gradebook!Y27/(Gradebook!Y$6+100*(Gradebook!Y$6="")),"0%"),IF(Gradebook!Y27="M","missing","exempt"))&amp;"; ")</f>
        <v/>
      </c>
      <c r="Y21" s="94" t="str">
        <f>IF(OR($A21="",Gradebook!Z27=""),"",IF(Gradebook!Z$3="","Assignment 14",Gradebook!Z$3)&amp;" "&amp;IF(ISNUMBER(Gradebook!Z27),TEXT(Gradebook!Z27/(Gradebook!Z$6+100*(Gradebook!Z$6="")),"0%"),IF(Gradebook!Z27="M","missing","exempt"))&amp;"; ")</f>
        <v/>
      </c>
      <c r="Z21" s="94" t="str">
        <f>IF(OR($A21="",Gradebook!AA27=""),"",IF(Gradebook!AA$3="","Assignment 15",Gradebook!AA$3)&amp;" "&amp;IF(ISNUMBER(Gradebook!AA27),TEXT(Gradebook!AA27/(Gradebook!AA$6+100*(Gradebook!AA$6="")),"0%"),IF(Gradebook!AA27="M","missing","exempt"))&amp;"; ")</f>
        <v/>
      </c>
      <c r="AA21" s="94" t="str">
        <f>IF(OR($A21="",Gradebook!AB27=""),"",IF(Gradebook!AB$3="","Assignment 16",Gradebook!AB$3)&amp;" "&amp;IF(ISNUMBER(Gradebook!AB27),TEXT(Gradebook!AB27/(Gradebook!AB$6+100*(Gradebook!AB$6="")),"0%"),IF(Gradebook!AB27="M","missing","exempt"))&amp;"; ")</f>
        <v/>
      </c>
      <c r="AB21" s="94" t="str">
        <f>IF(OR($A21="",Gradebook!AC27=""),"",IF(Gradebook!AC$3="","Assignment 17",Gradebook!AC$3)&amp;" "&amp;IF(ISNUMBER(Gradebook!AC27),TEXT(Gradebook!AC27/(Gradebook!AC$6+100*(Gradebook!AC$6="")),"0%"),IF(Gradebook!AC27="M","missing","exempt"))&amp;"; ")</f>
        <v/>
      </c>
      <c r="AC21" s="94" t="str">
        <f>IF(OR($A21="",Gradebook!AD27=""),"",IF(Gradebook!AD$3="","Assignment 18",Gradebook!AD$3)&amp;" "&amp;IF(ISNUMBER(Gradebook!AD27),TEXT(Gradebook!AD27/(Gradebook!AD$6+100*(Gradebook!AD$6="")),"0%"),IF(Gradebook!AD27="M","missing","exempt"))&amp;"; ")</f>
        <v/>
      </c>
      <c r="AD21" s="94" t="str">
        <f>IF(OR($A21="",Gradebook!AE27=""),"",IF(Gradebook!AE$3="","Assignment 19",Gradebook!AE$3)&amp;" "&amp;IF(ISNUMBER(Gradebook!AE27),TEXT(Gradebook!AE27/(Gradebook!AE$6+100*(Gradebook!AE$6="")),"0%"),IF(Gradebook!AE27="M","missing","exempt"))&amp;"; ")</f>
        <v/>
      </c>
      <c r="AE21" s="94" t="str">
        <f>IF(OR($A21="",Gradebook!AF27=""),"",IF(Gradebook!AF$3="","Assignment 20",Gradebook!AF$3)&amp;" "&amp;IF(ISNUMBER(Gradebook!AF27),TEXT(Gradebook!AF27/(Gradebook!AF$6+100*(Gradebook!AF$6="")),"0%"),IF(Gradebook!AF27="M","missing","exempt"))&amp;"; ")</f>
        <v/>
      </c>
      <c r="AF21" s="94" t="str">
        <f>IF(OR($A21="",Gradebook!AG27=""),"",IF(Gradebook!AG$3="","Assignment 21",Gradebook!AG$3)&amp;" "&amp;IF(ISNUMBER(Gradebook!AG27),TEXT(Gradebook!AG27/(Gradebook!AG$6+100*(Gradebook!AG$6="")),"0%"),IF(Gradebook!AG27="M","missing","exempt"))&amp;"; ")</f>
        <v/>
      </c>
      <c r="AG21" s="94" t="str">
        <f>IF(OR($A21="",Gradebook!AH27=""),"",IF(Gradebook!AH$3="","Assignment 22",Gradebook!AH$3)&amp;" "&amp;IF(ISNUMBER(Gradebook!AH27),TEXT(Gradebook!AH27/(Gradebook!AH$6+100*(Gradebook!AH$6="")),"0%"),IF(Gradebook!AH27="M","missing","exempt"))&amp;"; ")</f>
        <v/>
      </c>
      <c r="AH21" s="94" t="str">
        <f>IF(OR($A21="",Gradebook!AI27=""),"",IF(Gradebook!AI$3="","Assignment 23",Gradebook!AI$3)&amp;" "&amp;IF(ISNUMBER(Gradebook!AI27),TEXT(Gradebook!AI27/(Gradebook!AI$6+100*(Gradebook!AI$6="")),"0%"),IF(Gradebook!AI27="M","missing","exempt"))&amp;"; ")</f>
        <v/>
      </c>
      <c r="AI21" s="94" t="str">
        <f>IF(OR($A21="",Gradebook!AJ27=""),"",IF(Gradebook!AJ$3="","Assignment 24",Gradebook!AJ$3)&amp;" "&amp;IF(ISNUMBER(Gradebook!AJ27),TEXT(Gradebook!AJ27/(Gradebook!AJ$6+100*(Gradebook!AJ$6="")),"0%"),IF(Gradebook!AJ27="M","missing","exempt"))&amp;"; ")</f>
        <v/>
      </c>
      <c r="AJ21" s="94" t="str">
        <f>IF(OR($A21="",Gradebook!AK27=""),"",IF(Gradebook!AK$3="","Assignment 25",Gradebook!AK$3)&amp;" "&amp;IF(ISNUMBER(Gradebook!AK27),TEXT(Gradebook!AK27/(Gradebook!AK$6+100*(Gradebook!AK$6="")),"0%"),IF(Gradebook!AK27="M","missing","exempt"))&amp;"; ")</f>
        <v/>
      </c>
      <c r="AK21" s="94" t="str">
        <f>IF(OR($A21="",Gradebook!AL27=""),"",IF(Gradebook!AL$3="","Assignment 26",Gradebook!AL$3)&amp;" "&amp;IF(ISNUMBER(Gradebook!AL27),TEXT(Gradebook!AL27/(Gradebook!AL$6+100*(Gradebook!AL$6="")),"0%"),IF(Gradebook!AL27="M","missing","exempt"))&amp;"; ")</f>
        <v/>
      </c>
      <c r="AL21" s="94" t="str">
        <f>IF(OR($A21="",Gradebook!AM27=""),"",IF(Gradebook!AM$3="","Assignment 27",Gradebook!AM$3)&amp;" "&amp;IF(ISNUMBER(Gradebook!AM27),TEXT(Gradebook!AM27/(Gradebook!AM$6+100*(Gradebook!AM$6="")),"0%"),IF(Gradebook!AM27="M","missing","exempt"))&amp;"; ")</f>
        <v/>
      </c>
      <c r="AM21" s="94" t="str">
        <f>IF(OR($A21="",Gradebook!AN27=""),"",IF(Gradebook!AN$3="","Assignment 28",Gradebook!AN$3)&amp;" "&amp;IF(ISNUMBER(Gradebook!AN27),TEXT(Gradebook!AN27/(Gradebook!AN$6+100*(Gradebook!AN$6="")),"0%"),IF(Gradebook!AN27="M","missing","exempt"))&amp;"; ")</f>
        <v/>
      </c>
      <c r="AN21" s="94" t="str">
        <f>IF(OR($A21="",Gradebook!AO27=""),"",IF(Gradebook!AO$3="","Assignment 29",Gradebook!AO$3)&amp;" "&amp;IF(ISNUMBER(Gradebook!AO27),TEXT(Gradebook!AO27/(Gradebook!AO$6+100*(Gradebook!AO$6="")),"0%"),IF(Gradebook!AO27="M","missing","exempt"))&amp;"; ")</f>
        <v/>
      </c>
      <c r="AO21" s="94" t="str">
        <f>IF(OR($A21="",Gradebook!AP27=""),"",IF(Gradebook!AP$3="","Assignment 30",Gradebook!AP$3)&amp;" "&amp;IF(ISNUMBER(Gradebook!AP27),TEXT(Gradebook!AP27/(Gradebook!AP$6+100*(Gradebook!AP$6="")),"0%"),IF(Gradebook!AP27="M","missing","exempt"))&amp;"; ")</f>
        <v/>
      </c>
      <c r="AP21" s="94" t="str">
        <f>IF(OR($A21="",Gradebook!AQ27=""),"",IF(Gradebook!AQ$3="","Assignment 31",Gradebook!AQ$3)&amp;" "&amp;IF(ISNUMBER(Gradebook!AQ27),TEXT(Gradebook!AQ27/(Gradebook!AQ$6+100*(Gradebook!AQ$6="")),"0%"),IF(Gradebook!AQ27="M","missing","exempt"))&amp;"; ")</f>
        <v/>
      </c>
      <c r="AQ21" s="94" t="str">
        <f>IF(OR($A21="",Gradebook!AR27=""),"",IF(Gradebook!AR$3="","Assignment 32",Gradebook!AR$3)&amp;" "&amp;IF(ISNUMBER(Gradebook!AR27),TEXT(Gradebook!AR27/(Gradebook!AR$6+100*(Gradebook!AR$6="")),"0%"),IF(Gradebook!AR27="M","missing","exempt"))&amp;"; ")</f>
        <v/>
      </c>
      <c r="AR21" s="94" t="str">
        <f>IF(OR($A21="",Gradebook!AS27=""),"",IF(Gradebook!AS$3="","Assignment 33",Gradebook!AS$3)&amp;" "&amp;IF(ISNUMBER(Gradebook!AS27),TEXT(Gradebook!AS27/(Gradebook!AS$6+100*(Gradebook!AS$6="")),"0%"),IF(Gradebook!AS27="M","missing","exempt"))&amp;"; ")</f>
        <v/>
      </c>
      <c r="AS21" s="94" t="str">
        <f>IF(OR($A21="",Gradebook!AT27=""),"",IF(Gradebook!AT$3="","Assignment 34",Gradebook!AT$3)&amp;" "&amp;IF(ISNUMBER(Gradebook!AT27),TEXT(Gradebook!AT27/(Gradebook!AT$6+100*(Gradebook!AT$6="")),"0%"),IF(Gradebook!AT27="M","missing","exempt"))&amp;"; ")</f>
        <v/>
      </c>
      <c r="AT21" s="94" t="str">
        <f>IF(OR($A21="",Gradebook!AU27=""),"",IF(Gradebook!AU$3="","Assignment 35",Gradebook!AU$3)&amp;" "&amp;IF(ISNUMBER(Gradebook!AU27),TEXT(Gradebook!AU27/(Gradebook!AU$6+100*(Gradebook!AU$6="")),"0%"),IF(Gradebook!AU27="M","missing","exempt"))&amp;"; ")</f>
        <v/>
      </c>
      <c r="AU21" s="94" t="str">
        <f>IF(OR($A21="",Gradebook!AV27=""),"",IF(Gradebook!AV$3="","Assignment 36",Gradebook!AV$3)&amp;" "&amp;IF(ISNUMBER(Gradebook!AV27),TEXT(Gradebook!AV27/(Gradebook!AV$6+100*(Gradebook!AV$6="")),"0%"),IF(Gradebook!AV27="M","missing","exempt"))&amp;"; ")</f>
        <v/>
      </c>
      <c r="AV21" s="94" t="str">
        <f>IF(OR($A21="",Gradebook!AW27=""),"",IF(Gradebook!AW$3="","Assignment 37",Gradebook!AW$3)&amp;" "&amp;IF(ISNUMBER(Gradebook!AW27),TEXT(Gradebook!AW27/(Gradebook!AW$6+100*(Gradebook!AW$6="")),"0%"),IF(Gradebook!AW27="M","missing","exempt"))&amp;"; ")</f>
        <v/>
      </c>
      <c r="AW21" s="94" t="str">
        <f>IF(OR($A21="",Gradebook!AX27=""),"",IF(Gradebook!AX$3="","Assignment 38",Gradebook!AX$3)&amp;" "&amp;IF(ISNUMBER(Gradebook!AX27),TEXT(Gradebook!AX27/(Gradebook!AX$6+100*(Gradebook!AX$6="")),"0%"),IF(Gradebook!AX27="M","missing","exempt"))&amp;"; ")</f>
        <v/>
      </c>
      <c r="AX21" s="94" t="str">
        <f>IF(OR($A21="",Gradebook!AY27=""),"",IF(Gradebook!AY$3="","Assignment 39",Gradebook!AY$3)&amp;" "&amp;IF(ISNUMBER(Gradebook!AY27),TEXT(Gradebook!AY27/(Gradebook!AY$6+100*(Gradebook!AY$6="")),"0%"),IF(Gradebook!AY27="M","missing","exempt"))&amp;"; ")</f>
        <v/>
      </c>
      <c r="AY21" s="94" t="str">
        <f>IF(OR($A21="",Gradebook!AZ27=""),"",IF(Gradebook!AZ$3="","Assignment 40",Gradebook!AZ$3)&amp;" "&amp;IF(ISNUMBER(Gradebook!AZ27),TEXT(Gradebook!AZ27/(Gradebook!AZ$6+100*(Gradebook!AZ$6="")),"0%"),IF(Gradebook!AZ27="M","missing","exempt"))&amp;"; ")</f>
        <v/>
      </c>
      <c r="AZ21" s="94" t="str">
        <f>IF($A21="","",IF(ISNUMBER(Gradebook!F27),Gradebook!F$3&amp;" "&amp;TEXT(Gradebook!F27,"0%")&amp;"; ","")&amp;IF(ISNUMBER(Gradebook!G27),Gradebook!G$3&amp;" "&amp;TEXT(Gradebook!G27,"0%")&amp;"; ","")&amp;IF(ISNUMBER(Gradebook!H27),Gradebook!H$3&amp;" "&amp;TEXT(Gradebook!H27,"0%")&amp;"; ","")&amp;IF(ISNUMBER(Gradebook!I27),Gradebook!I$3&amp;" "&amp;TEXT(Gradebook!I27,"0%")&amp;"; ","")&amp;IF(ISNUMBER(Gradebook!J27),Gradebook!J$3&amp;" "&amp;TEXT(Gradebook!J27,"0%")&amp;"; ","")&amp;IF(ISNUMBER(Gradebook!K27),Gradebook!K$3&amp;" "&amp;TEXT(Gradebook!K27,"0%")&amp;"; ",""))</f>
        <v/>
      </c>
      <c r="BA21" s="94" t="str">
        <f t="shared" si="3"/>
        <v/>
      </c>
      <c r="BB21" s="94" t="str">
        <f>IF(NOT(ISNUMBER($K21)),"",IF(INDEX('Learning Skills'!$C$7:$C$46,$K21)="","","Responsibility "&amp;INDEX('Learning Skills'!$C$7:$C$46,$K21)&amp;"; ")&amp;IF(INDEX('Learning Skills'!$D$7:$D$46,$K21)="","","Organization "&amp;INDEX('Learning Skills'!$D$7:$D$46,$K21)&amp;"; ")&amp;IF(INDEX('Learning Skills'!$E$7:$E$46,$K21)="","","Independent Work "&amp;INDEX('Learning Skills'!$E$7:$E$46,$K21)&amp;"; ")&amp;IF(INDEX('Learning Skills'!$F$7:$F$46,$K21)="","","Collaboration "&amp;INDEX('Learning Skills'!$F$7:$F$46,$K21)&amp;"; ")&amp;IF(INDEX('Learning Skills'!$G$7:$G$46,$K21)="","","Initiative "&amp;INDEX('Learning Skills'!$G$7:$G$46,$K21)&amp;"; ")&amp;IF(INDEX('Learning Skills'!$H$7:$H$46,$K21)="","","Self-Regulation "&amp;INDEX('Learning Skills'!$H$7:$H$46,$K21)&amp;"; "))</f>
        <v/>
      </c>
    </row>
    <row r="22" spans="1:54" ht="62" customHeight="1" x14ac:dyDescent="0.45">
      <c r="A22" s="95" t="str">
        <f>IF(Gradebook!$B28="","",Gradebook!$A28)</f>
        <v/>
      </c>
      <c r="B22" s="95" t="str">
        <f>IF($A22="","",Gradebook!$C28&amp;"")</f>
        <v/>
      </c>
      <c r="C22" s="96" t="str">
        <f>IF($A22="","",Gradebook!$D28)</f>
        <v/>
      </c>
      <c r="D22" s="95" t="str">
        <f>IF($A22="","",Gradebook!$E28&amp;"")</f>
        <v/>
      </c>
      <c r="E22" s="95" t="str">
        <f t="shared" si="0"/>
        <v/>
      </c>
      <c r="F22" s="95" t="str">
        <f t="shared" si="1"/>
        <v/>
      </c>
      <c r="G22" s="95" t="str">
        <f>IF($A22="","",Gradebook!$L28&amp;"")</f>
        <v/>
      </c>
      <c r="H22" s="95" t="str">
        <f t="shared" si="2"/>
        <v/>
      </c>
      <c r="I22" s="95" t="str">
        <f>IF(NOT(ISNUMBER($K22)),"",INDEX('Learning Skills'!$I$7:$I$46,$K22)&amp;"")</f>
        <v/>
      </c>
      <c r="K22" s="94" t="str">
        <f>IF($A22="","",IFERROR(MATCH($A22,'Learning Skills'!$A$7:$A$46,0),""))</f>
        <v/>
      </c>
      <c r="L22" s="94" t="str">
        <f>IF(OR($A22="",Gradebook!M28=""),"",IF(Gradebook!M$3="","Assignment 1",Gradebook!M$3)&amp;" "&amp;IF(ISNUMBER(Gradebook!M28),TEXT(Gradebook!M28/(Gradebook!M$6+100*(Gradebook!M$6="")),"0%"),IF(Gradebook!M28="M","missing","exempt"))&amp;"; ")</f>
        <v/>
      </c>
      <c r="M22" s="94" t="str">
        <f>IF(OR($A22="",Gradebook!N28=""),"",IF(Gradebook!N$3="","Assignment 2",Gradebook!N$3)&amp;" "&amp;IF(ISNUMBER(Gradebook!N28),TEXT(Gradebook!N28/(Gradebook!N$6+100*(Gradebook!N$6="")),"0%"),IF(Gradebook!N28="M","missing","exempt"))&amp;"; ")</f>
        <v/>
      </c>
      <c r="N22" s="94" t="str">
        <f>IF(OR($A22="",Gradebook!O28=""),"",IF(Gradebook!O$3="","Assignment 3",Gradebook!O$3)&amp;" "&amp;IF(ISNUMBER(Gradebook!O28),TEXT(Gradebook!O28/(Gradebook!O$6+100*(Gradebook!O$6="")),"0%"),IF(Gradebook!O28="M","missing","exempt"))&amp;"; ")</f>
        <v/>
      </c>
      <c r="O22" s="94" t="str">
        <f>IF(OR($A22="",Gradebook!P28=""),"",IF(Gradebook!P$3="","Assignment 4",Gradebook!P$3)&amp;" "&amp;IF(ISNUMBER(Gradebook!P28),TEXT(Gradebook!P28/(Gradebook!P$6+100*(Gradebook!P$6="")),"0%"),IF(Gradebook!P28="M","missing","exempt"))&amp;"; ")</f>
        <v/>
      </c>
      <c r="P22" s="94" t="str">
        <f>IF(OR($A22="",Gradebook!Q28=""),"",IF(Gradebook!Q$3="","Assignment 5",Gradebook!Q$3)&amp;" "&amp;IF(ISNUMBER(Gradebook!Q28),TEXT(Gradebook!Q28/(Gradebook!Q$6+100*(Gradebook!Q$6="")),"0%"),IF(Gradebook!Q28="M","missing","exempt"))&amp;"; ")</f>
        <v/>
      </c>
      <c r="Q22" s="94" t="str">
        <f>IF(OR($A22="",Gradebook!R28=""),"",IF(Gradebook!R$3="","Assignment 6",Gradebook!R$3)&amp;" "&amp;IF(ISNUMBER(Gradebook!R28),TEXT(Gradebook!R28/(Gradebook!R$6+100*(Gradebook!R$6="")),"0%"),IF(Gradebook!R28="M","missing","exempt"))&amp;"; ")</f>
        <v/>
      </c>
      <c r="R22" s="94" t="str">
        <f>IF(OR($A22="",Gradebook!S28=""),"",IF(Gradebook!S$3="","Assignment 7",Gradebook!S$3)&amp;" "&amp;IF(ISNUMBER(Gradebook!S28),TEXT(Gradebook!S28/(Gradebook!S$6+100*(Gradebook!S$6="")),"0%"),IF(Gradebook!S28="M","missing","exempt"))&amp;"; ")</f>
        <v/>
      </c>
      <c r="S22" s="94" t="str">
        <f>IF(OR($A22="",Gradebook!T28=""),"",IF(Gradebook!T$3="","Assignment 8",Gradebook!T$3)&amp;" "&amp;IF(ISNUMBER(Gradebook!T28),TEXT(Gradebook!T28/(Gradebook!T$6+100*(Gradebook!T$6="")),"0%"),IF(Gradebook!T28="M","missing","exempt"))&amp;"; ")</f>
        <v/>
      </c>
      <c r="T22" s="94" t="str">
        <f>IF(OR($A22="",Gradebook!U28=""),"",IF(Gradebook!U$3="","Assignment 9",Gradebook!U$3)&amp;" "&amp;IF(ISNUMBER(Gradebook!U28),TEXT(Gradebook!U28/(Gradebook!U$6+100*(Gradebook!U$6="")),"0%"),IF(Gradebook!U28="M","missing","exempt"))&amp;"; ")</f>
        <v/>
      </c>
      <c r="U22" s="94" t="str">
        <f>IF(OR($A22="",Gradebook!V28=""),"",IF(Gradebook!V$3="","Assignment 10",Gradebook!V$3)&amp;" "&amp;IF(ISNUMBER(Gradebook!V28),TEXT(Gradebook!V28/(Gradebook!V$6+100*(Gradebook!V$6="")),"0%"),IF(Gradebook!V28="M","missing","exempt"))&amp;"; ")</f>
        <v/>
      </c>
      <c r="V22" s="94" t="str">
        <f>IF(OR($A22="",Gradebook!W28=""),"",IF(Gradebook!W$3="","Assignment 11",Gradebook!W$3)&amp;" "&amp;IF(ISNUMBER(Gradebook!W28),TEXT(Gradebook!W28/(Gradebook!W$6+100*(Gradebook!W$6="")),"0%"),IF(Gradebook!W28="M","missing","exempt"))&amp;"; ")</f>
        <v/>
      </c>
      <c r="W22" s="94" t="str">
        <f>IF(OR($A22="",Gradebook!X28=""),"",IF(Gradebook!X$3="","Assignment 12",Gradebook!X$3)&amp;" "&amp;IF(ISNUMBER(Gradebook!X28),TEXT(Gradebook!X28/(Gradebook!X$6+100*(Gradebook!X$6="")),"0%"),IF(Gradebook!X28="M","missing","exempt"))&amp;"; ")</f>
        <v/>
      </c>
      <c r="X22" s="94" t="str">
        <f>IF(OR($A22="",Gradebook!Y28=""),"",IF(Gradebook!Y$3="","Assignment 13",Gradebook!Y$3)&amp;" "&amp;IF(ISNUMBER(Gradebook!Y28),TEXT(Gradebook!Y28/(Gradebook!Y$6+100*(Gradebook!Y$6="")),"0%"),IF(Gradebook!Y28="M","missing","exempt"))&amp;"; ")</f>
        <v/>
      </c>
      <c r="Y22" s="94" t="str">
        <f>IF(OR($A22="",Gradebook!Z28=""),"",IF(Gradebook!Z$3="","Assignment 14",Gradebook!Z$3)&amp;" "&amp;IF(ISNUMBER(Gradebook!Z28),TEXT(Gradebook!Z28/(Gradebook!Z$6+100*(Gradebook!Z$6="")),"0%"),IF(Gradebook!Z28="M","missing","exempt"))&amp;"; ")</f>
        <v/>
      </c>
      <c r="Z22" s="94" t="str">
        <f>IF(OR($A22="",Gradebook!AA28=""),"",IF(Gradebook!AA$3="","Assignment 15",Gradebook!AA$3)&amp;" "&amp;IF(ISNUMBER(Gradebook!AA28),TEXT(Gradebook!AA28/(Gradebook!AA$6+100*(Gradebook!AA$6="")),"0%"),IF(Gradebook!AA28="M","missing","exempt"))&amp;"; ")</f>
        <v/>
      </c>
      <c r="AA22" s="94" t="str">
        <f>IF(OR($A22="",Gradebook!AB28=""),"",IF(Gradebook!AB$3="","Assignment 16",Gradebook!AB$3)&amp;" "&amp;IF(ISNUMBER(Gradebook!AB28),TEXT(Gradebook!AB28/(Gradebook!AB$6+100*(Gradebook!AB$6="")),"0%"),IF(Gradebook!AB28="M","missing","exempt"))&amp;"; ")</f>
        <v/>
      </c>
      <c r="AB22" s="94" t="str">
        <f>IF(OR($A22="",Gradebook!AC28=""),"",IF(Gradebook!AC$3="","Assignment 17",Gradebook!AC$3)&amp;" "&amp;IF(ISNUMBER(Gradebook!AC28),TEXT(Gradebook!AC28/(Gradebook!AC$6+100*(Gradebook!AC$6="")),"0%"),IF(Gradebook!AC28="M","missing","exempt"))&amp;"; ")</f>
        <v/>
      </c>
      <c r="AC22" s="94" t="str">
        <f>IF(OR($A22="",Gradebook!AD28=""),"",IF(Gradebook!AD$3="","Assignment 18",Gradebook!AD$3)&amp;" "&amp;IF(ISNUMBER(Gradebook!AD28),TEXT(Gradebook!AD28/(Gradebook!AD$6+100*(Gradebook!AD$6="")),"0%"),IF(Gradebook!AD28="M","missing","exempt"))&amp;"; ")</f>
        <v/>
      </c>
      <c r="AD22" s="94" t="str">
        <f>IF(OR($A22="",Gradebook!AE28=""),"",IF(Gradebook!AE$3="","Assignment 19",Gradebook!AE$3)&amp;" "&amp;IF(ISNUMBER(Gradebook!AE28),TEXT(Gradebook!AE28/(Gradebook!AE$6+100*(Gradebook!AE$6="")),"0%"),IF(Gradebook!AE28="M","missing","exempt"))&amp;"; ")</f>
        <v/>
      </c>
      <c r="AE22" s="94" t="str">
        <f>IF(OR($A22="",Gradebook!AF28=""),"",IF(Gradebook!AF$3="","Assignment 20",Gradebook!AF$3)&amp;" "&amp;IF(ISNUMBER(Gradebook!AF28),TEXT(Gradebook!AF28/(Gradebook!AF$6+100*(Gradebook!AF$6="")),"0%"),IF(Gradebook!AF28="M","missing","exempt"))&amp;"; ")</f>
        <v/>
      </c>
      <c r="AF22" s="94" t="str">
        <f>IF(OR($A22="",Gradebook!AG28=""),"",IF(Gradebook!AG$3="","Assignment 21",Gradebook!AG$3)&amp;" "&amp;IF(ISNUMBER(Gradebook!AG28),TEXT(Gradebook!AG28/(Gradebook!AG$6+100*(Gradebook!AG$6="")),"0%"),IF(Gradebook!AG28="M","missing","exempt"))&amp;"; ")</f>
        <v/>
      </c>
      <c r="AG22" s="94" t="str">
        <f>IF(OR($A22="",Gradebook!AH28=""),"",IF(Gradebook!AH$3="","Assignment 22",Gradebook!AH$3)&amp;" "&amp;IF(ISNUMBER(Gradebook!AH28),TEXT(Gradebook!AH28/(Gradebook!AH$6+100*(Gradebook!AH$6="")),"0%"),IF(Gradebook!AH28="M","missing","exempt"))&amp;"; ")</f>
        <v/>
      </c>
      <c r="AH22" s="94" t="str">
        <f>IF(OR($A22="",Gradebook!AI28=""),"",IF(Gradebook!AI$3="","Assignment 23",Gradebook!AI$3)&amp;" "&amp;IF(ISNUMBER(Gradebook!AI28),TEXT(Gradebook!AI28/(Gradebook!AI$6+100*(Gradebook!AI$6="")),"0%"),IF(Gradebook!AI28="M","missing","exempt"))&amp;"; ")</f>
        <v/>
      </c>
      <c r="AI22" s="94" t="str">
        <f>IF(OR($A22="",Gradebook!AJ28=""),"",IF(Gradebook!AJ$3="","Assignment 24",Gradebook!AJ$3)&amp;" "&amp;IF(ISNUMBER(Gradebook!AJ28),TEXT(Gradebook!AJ28/(Gradebook!AJ$6+100*(Gradebook!AJ$6="")),"0%"),IF(Gradebook!AJ28="M","missing","exempt"))&amp;"; ")</f>
        <v/>
      </c>
      <c r="AJ22" s="94" t="str">
        <f>IF(OR($A22="",Gradebook!AK28=""),"",IF(Gradebook!AK$3="","Assignment 25",Gradebook!AK$3)&amp;" "&amp;IF(ISNUMBER(Gradebook!AK28),TEXT(Gradebook!AK28/(Gradebook!AK$6+100*(Gradebook!AK$6="")),"0%"),IF(Gradebook!AK28="M","missing","exempt"))&amp;"; ")</f>
        <v/>
      </c>
      <c r="AK22" s="94" t="str">
        <f>IF(OR($A22="",Gradebook!AL28=""),"",IF(Gradebook!AL$3="","Assignment 26",Gradebook!AL$3)&amp;" "&amp;IF(ISNUMBER(Gradebook!AL28),TEXT(Gradebook!AL28/(Gradebook!AL$6+100*(Gradebook!AL$6="")),"0%"),IF(Gradebook!AL28="M","missing","exempt"))&amp;"; ")</f>
        <v/>
      </c>
      <c r="AL22" s="94" t="str">
        <f>IF(OR($A22="",Gradebook!AM28=""),"",IF(Gradebook!AM$3="","Assignment 27",Gradebook!AM$3)&amp;" "&amp;IF(ISNUMBER(Gradebook!AM28),TEXT(Gradebook!AM28/(Gradebook!AM$6+100*(Gradebook!AM$6="")),"0%"),IF(Gradebook!AM28="M","missing","exempt"))&amp;"; ")</f>
        <v/>
      </c>
      <c r="AM22" s="94" t="str">
        <f>IF(OR($A22="",Gradebook!AN28=""),"",IF(Gradebook!AN$3="","Assignment 28",Gradebook!AN$3)&amp;" "&amp;IF(ISNUMBER(Gradebook!AN28),TEXT(Gradebook!AN28/(Gradebook!AN$6+100*(Gradebook!AN$6="")),"0%"),IF(Gradebook!AN28="M","missing","exempt"))&amp;"; ")</f>
        <v/>
      </c>
      <c r="AN22" s="94" t="str">
        <f>IF(OR($A22="",Gradebook!AO28=""),"",IF(Gradebook!AO$3="","Assignment 29",Gradebook!AO$3)&amp;" "&amp;IF(ISNUMBER(Gradebook!AO28),TEXT(Gradebook!AO28/(Gradebook!AO$6+100*(Gradebook!AO$6="")),"0%"),IF(Gradebook!AO28="M","missing","exempt"))&amp;"; ")</f>
        <v/>
      </c>
      <c r="AO22" s="94" t="str">
        <f>IF(OR($A22="",Gradebook!AP28=""),"",IF(Gradebook!AP$3="","Assignment 30",Gradebook!AP$3)&amp;" "&amp;IF(ISNUMBER(Gradebook!AP28),TEXT(Gradebook!AP28/(Gradebook!AP$6+100*(Gradebook!AP$6="")),"0%"),IF(Gradebook!AP28="M","missing","exempt"))&amp;"; ")</f>
        <v/>
      </c>
      <c r="AP22" s="94" t="str">
        <f>IF(OR($A22="",Gradebook!AQ28=""),"",IF(Gradebook!AQ$3="","Assignment 31",Gradebook!AQ$3)&amp;" "&amp;IF(ISNUMBER(Gradebook!AQ28),TEXT(Gradebook!AQ28/(Gradebook!AQ$6+100*(Gradebook!AQ$6="")),"0%"),IF(Gradebook!AQ28="M","missing","exempt"))&amp;"; ")</f>
        <v/>
      </c>
      <c r="AQ22" s="94" t="str">
        <f>IF(OR($A22="",Gradebook!AR28=""),"",IF(Gradebook!AR$3="","Assignment 32",Gradebook!AR$3)&amp;" "&amp;IF(ISNUMBER(Gradebook!AR28),TEXT(Gradebook!AR28/(Gradebook!AR$6+100*(Gradebook!AR$6="")),"0%"),IF(Gradebook!AR28="M","missing","exempt"))&amp;"; ")</f>
        <v/>
      </c>
      <c r="AR22" s="94" t="str">
        <f>IF(OR($A22="",Gradebook!AS28=""),"",IF(Gradebook!AS$3="","Assignment 33",Gradebook!AS$3)&amp;" "&amp;IF(ISNUMBER(Gradebook!AS28),TEXT(Gradebook!AS28/(Gradebook!AS$6+100*(Gradebook!AS$6="")),"0%"),IF(Gradebook!AS28="M","missing","exempt"))&amp;"; ")</f>
        <v/>
      </c>
      <c r="AS22" s="94" t="str">
        <f>IF(OR($A22="",Gradebook!AT28=""),"",IF(Gradebook!AT$3="","Assignment 34",Gradebook!AT$3)&amp;" "&amp;IF(ISNUMBER(Gradebook!AT28),TEXT(Gradebook!AT28/(Gradebook!AT$6+100*(Gradebook!AT$6="")),"0%"),IF(Gradebook!AT28="M","missing","exempt"))&amp;"; ")</f>
        <v/>
      </c>
      <c r="AT22" s="94" t="str">
        <f>IF(OR($A22="",Gradebook!AU28=""),"",IF(Gradebook!AU$3="","Assignment 35",Gradebook!AU$3)&amp;" "&amp;IF(ISNUMBER(Gradebook!AU28),TEXT(Gradebook!AU28/(Gradebook!AU$6+100*(Gradebook!AU$6="")),"0%"),IF(Gradebook!AU28="M","missing","exempt"))&amp;"; ")</f>
        <v/>
      </c>
      <c r="AU22" s="94" t="str">
        <f>IF(OR($A22="",Gradebook!AV28=""),"",IF(Gradebook!AV$3="","Assignment 36",Gradebook!AV$3)&amp;" "&amp;IF(ISNUMBER(Gradebook!AV28),TEXT(Gradebook!AV28/(Gradebook!AV$6+100*(Gradebook!AV$6="")),"0%"),IF(Gradebook!AV28="M","missing","exempt"))&amp;"; ")</f>
        <v/>
      </c>
      <c r="AV22" s="94" t="str">
        <f>IF(OR($A22="",Gradebook!AW28=""),"",IF(Gradebook!AW$3="","Assignment 37",Gradebook!AW$3)&amp;" "&amp;IF(ISNUMBER(Gradebook!AW28),TEXT(Gradebook!AW28/(Gradebook!AW$6+100*(Gradebook!AW$6="")),"0%"),IF(Gradebook!AW28="M","missing","exempt"))&amp;"; ")</f>
        <v/>
      </c>
      <c r="AW22" s="94" t="str">
        <f>IF(OR($A22="",Gradebook!AX28=""),"",IF(Gradebook!AX$3="","Assignment 38",Gradebook!AX$3)&amp;" "&amp;IF(ISNUMBER(Gradebook!AX28),TEXT(Gradebook!AX28/(Gradebook!AX$6+100*(Gradebook!AX$6="")),"0%"),IF(Gradebook!AX28="M","missing","exempt"))&amp;"; ")</f>
        <v/>
      </c>
      <c r="AX22" s="94" t="str">
        <f>IF(OR($A22="",Gradebook!AY28=""),"",IF(Gradebook!AY$3="","Assignment 39",Gradebook!AY$3)&amp;" "&amp;IF(ISNUMBER(Gradebook!AY28),TEXT(Gradebook!AY28/(Gradebook!AY$6+100*(Gradebook!AY$6="")),"0%"),IF(Gradebook!AY28="M","missing","exempt"))&amp;"; ")</f>
        <v/>
      </c>
      <c r="AY22" s="94" t="str">
        <f>IF(OR($A22="",Gradebook!AZ28=""),"",IF(Gradebook!AZ$3="","Assignment 40",Gradebook!AZ$3)&amp;" "&amp;IF(ISNUMBER(Gradebook!AZ28),TEXT(Gradebook!AZ28/(Gradebook!AZ$6+100*(Gradebook!AZ$6="")),"0%"),IF(Gradebook!AZ28="M","missing","exempt"))&amp;"; ")</f>
        <v/>
      </c>
      <c r="AZ22" s="94" t="str">
        <f>IF($A22="","",IF(ISNUMBER(Gradebook!F28),Gradebook!F$3&amp;" "&amp;TEXT(Gradebook!F28,"0%")&amp;"; ","")&amp;IF(ISNUMBER(Gradebook!G28),Gradebook!G$3&amp;" "&amp;TEXT(Gradebook!G28,"0%")&amp;"; ","")&amp;IF(ISNUMBER(Gradebook!H28),Gradebook!H$3&amp;" "&amp;TEXT(Gradebook!H28,"0%")&amp;"; ","")&amp;IF(ISNUMBER(Gradebook!I28),Gradebook!I$3&amp;" "&amp;TEXT(Gradebook!I28,"0%")&amp;"; ","")&amp;IF(ISNUMBER(Gradebook!J28),Gradebook!J$3&amp;" "&amp;TEXT(Gradebook!J28,"0%")&amp;"; ","")&amp;IF(ISNUMBER(Gradebook!K28),Gradebook!K$3&amp;" "&amp;TEXT(Gradebook!K28,"0%")&amp;"; ",""))</f>
        <v/>
      </c>
      <c r="BA22" s="94" t="str">
        <f t="shared" si="3"/>
        <v/>
      </c>
      <c r="BB22" s="94" t="str">
        <f>IF(NOT(ISNUMBER($K22)),"",IF(INDEX('Learning Skills'!$C$7:$C$46,$K22)="","","Responsibility "&amp;INDEX('Learning Skills'!$C$7:$C$46,$K22)&amp;"; ")&amp;IF(INDEX('Learning Skills'!$D$7:$D$46,$K22)="","","Organization "&amp;INDEX('Learning Skills'!$D$7:$D$46,$K22)&amp;"; ")&amp;IF(INDEX('Learning Skills'!$E$7:$E$46,$K22)="","","Independent Work "&amp;INDEX('Learning Skills'!$E$7:$E$46,$K22)&amp;"; ")&amp;IF(INDEX('Learning Skills'!$F$7:$F$46,$K22)="","","Collaboration "&amp;INDEX('Learning Skills'!$F$7:$F$46,$K22)&amp;"; ")&amp;IF(INDEX('Learning Skills'!$G$7:$G$46,$K22)="","","Initiative "&amp;INDEX('Learning Skills'!$G$7:$G$46,$K22)&amp;"; ")&amp;IF(INDEX('Learning Skills'!$H$7:$H$46,$K22)="","","Self-Regulation "&amp;INDEX('Learning Skills'!$H$7:$H$46,$K22)&amp;"; "))</f>
        <v/>
      </c>
    </row>
    <row r="23" spans="1:54" ht="62" customHeight="1" x14ac:dyDescent="0.45">
      <c r="A23" s="95" t="str">
        <f>IF(Gradebook!$B29="","",Gradebook!$A29)</f>
        <v/>
      </c>
      <c r="B23" s="95" t="str">
        <f>IF($A23="","",Gradebook!$C29&amp;"")</f>
        <v/>
      </c>
      <c r="C23" s="96" t="str">
        <f>IF($A23="","",Gradebook!$D29)</f>
        <v/>
      </c>
      <c r="D23" s="95" t="str">
        <f>IF($A23="","",Gradebook!$E29&amp;"")</f>
        <v/>
      </c>
      <c r="E23" s="95" t="str">
        <f t="shared" si="0"/>
        <v/>
      </c>
      <c r="F23" s="95" t="str">
        <f t="shared" si="1"/>
        <v/>
      </c>
      <c r="G23" s="95" t="str">
        <f>IF($A23="","",Gradebook!$L29&amp;"")</f>
        <v/>
      </c>
      <c r="H23" s="95" t="str">
        <f t="shared" si="2"/>
        <v/>
      </c>
      <c r="I23" s="95" t="str">
        <f>IF(NOT(ISNUMBER($K23)),"",INDEX('Learning Skills'!$I$7:$I$46,$K23)&amp;"")</f>
        <v/>
      </c>
      <c r="K23" s="94" t="str">
        <f>IF($A23="","",IFERROR(MATCH($A23,'Learning Skills'!$A$7:$A$46,0),""))</f>
        <v/>
      </c>
      <c r="L23" s="94" t="str">
        <f>IF(OR($A23="",Gradebook!M29=""),"",IF(Gradebook!M$3="","Assignment 1",Gradebook!M$3)&amp;" "&amp;IF(ISNUMBER(Gradebook!M29),TEXT(Gradebook!M29/(Gradebook!M$6+100*(Gradebook!M$6="")),"0%"),IF(Gradebook!M29="M","missing","exempt"))&amp;"; ")</f>
        <v/>
      </c>
      <c r="M23" s="94" t="str">
        <f>IF(OR($A23="",Gradebook!N29=""),"",IF(Gradebook!N$3="","Assignment 2",Gradebook!N$3)&amp;" "&amp;IF(ISNUMBER(Gradebook!N29),TEXT(Gradebook!N29/(Gradebook!N$6+100*(Gradebook!N$6="")),"0%"),IF(Gradebook!N29="M","missing","exempt"))&amp;"; ")</f>
        <v/>
      </c>
      <c r="N23" s="94" t="str">
        <f>IF(OR($A23="",Gradebook!O29=""),"",IF(Gradebook!O$3="","Assignment 3",Gradebook!O$3)&amp;" "&amp;IF(ISNUMBER(Gradebook!O29),TEXT(Gradebook!O29/(Gradebook!O$6+100*(Gradebook!O$6="")),"0%"),IF(Gradebook!O29="M","missing","exempt"))&amp;"; ")</f>
        <v/>
      </c>
      <c r="O23" s="94" t="str">
        <f>IF(OR($A23="",Gradebook!P29=""),"",IF(Gradebook!P$3="","Assignment 4",Gradebook!P$3)&amp;" "&amp;IF(ISNUMBER(Gradebook!P29),TEXT(Gradebook!P29/(Gradebook!P$6+100*(Gradebook!P$6="")),"0%"),IF(Gradebook!P29="M","missing","exempt"))&amp;"; ")</f>
        <v/>
      </c>
      <c r="P23" s="94" t="str">
        <f>IF(OR($A23="",Gradebook!Q29=""),"",IF(Gradebook!Q$3="","Assignment 5",Gradebook!Q$3)&amp;" "&amp;IF(ISNUMBER(Gradebook!Q29),TEXT(Gradebook!Q29/(Gradebook!Q$6+100*(Gradebook!Q$6="")),"0%"),IF(Gradebook!Q29="M","missing","exempt"))&amp;"; ")</f>
        <v/>
      </c>
      <c r="Q23" s="94" t="str">
        <f>IF(OR($A23="",Gradebook!R29=""),"",IF(Gradebook!R$3="","Assignment 6",Gradebook!R$3)&amp;" "&amp;IF(ISNUMBER(Gradebook!R29),TEXT(Gradebook!R29/(Gradebook!R$6+100*(Gradebook!R$6="")),"0%"),IF(Gradebook!R29="M","missing","exempt"))&amp;"; ")</f>
        <v/>
      </c>
      <c r="R23" s="94" t="str">
        <f>IF(OR($A23="",Gradebook!S29=""),"",IF(Gradebook!S$3="","Assignment 7",Gradebook!S$3)&amp;" "&amp;IF(ISNUMBER(Gradebook!S29),TEXT(Gradebook!S29/(Gradebook!S$6+100*(Gradebook!S$6="")),"0%"),IF(Gradebook!S29="M","missing","exempt"))&amp;"; ")</f>
        <v/>
      </c>
      <c r="S23" s="94" t="str">
        <f>IF(OR($A23="",Gradebook!T29=""),"",IF(Gradebook!T$3="","Assignment 8",Gradebook!T$3)&amp;" "&amp;IF(ISNUMBER(Gradebook!T29),TEXT(Gradebook!T29/(Gradebook!T$6+100*(Gradebook!T$6="")),"0%"),IF(Gradebook!T29="M","missing","exempt"))&amp;"; ")</f>
        <v/>
      </c>
      <c r="T23" s="94" t="str">
        <f>IF(OR($A23="",Gradebook!U29=""),"",IF(Gradebook!U$3="","Assignment 9",Gradebook!U$3)&amp;" "&amp;IF(ISNUMBER(Gradebook!U29),TEXT(Gradebook!U29/(Gradebook!U$6+100*(Gradebook!U$6="")),"0%"),IF(Gradebook!U29="M","missing","exempt"))&amp;"; ")</f>
        <v/>
      </c>
      <c r="U23" s="94" t="str">
        <f>IF(OR($A23="",Gradebook!V29=""),"",IF(Gradebook!V$3="","Assignment 10",Gradebook!V$3)&amp;" "&amp;IF(ISNUMBER(Gradebook!V29),TEXT(Gradebook!V29/(Gradebook!V$6+100*(Gradebook!V$6="")),"0%"),IF(Gradebook!V29="M","missing","exempt"))&amp;"; ")</f>
        <v/>
      </c>
      <c r="V23" s="94" t="str">
        <f>IF(OR($A23="",Gradebook!W29=""),"",IF(Gradebook!W$3="","Assignment 11",Gradebook!W$3)&amp;" "&amp;IF(ISNUMBER(Gradebook!W29),TEXT(Gradebook!W29/(Gradebook!W$6+100*(Gradebook!W$6="")),"0%"),IF(Gradebook!W29="M","missing","exempt"))&amp;"; ")</f>
        <v/>
      </c>
      <c r="W23" s="94" t="str">
        <f>IF(OR($A23="",Gradebook!X29=""),"",IF(Gradebook!X$3="","Assignment 12",Gradebook!X$3)&amp;" "&amp;IF(ISNUMBER(Gradebook!X29),TEXT(Gradebook!X29/(Gradebook!X$6+100*(Gradebook!X$6="")),"0%"),IF(Gradebook!X29="M","missing","exempt"))&amp;"; ")</f>
        <v/>
      </c>
      <c r="X23" s="94" t="str">
        <f>IF(OR($A23="",Gradebook!Y29=""),"",IF(Gradebook!Y$3="","Assignment 13",Gradebook!Y$3)&amp;" "&amp;IF(ISNUMBER(Gradebook!Y29),TEXT(Gradebook!Y29/(Gradebook!Y$6+100*(Gradebook!Y$6="")),"0%"),IF(Gradebook!Y29="M","missing","exempt"))&amp;"; ")</f>
        <v/>
      </c>
      <c r="Y23" s="94" t="str">
        <f>IF(OR($A23="",Gradebook!Z29=""),"",IF(Gradebook!Z$3="","Assignment 14",Gradebook!Z$3)&amp;" "&amp;IF(ISNUMBER(Gradebook!Z29),TEXT(Gradebook!Z29/(Gradebook!Z$6+100*(Gradebook!Z$6="")),"0%"),IF(Gradebook!Z29="M","missing","exempt"))&amp;"; ")</f>
        <v/>
      </c>
      <c r="Z23" s="94" t="str">
        <f>IF(OR($A23="",Gradebook!AA29=""),"",IF(Gradebook!AA$3="","Assignment 15",Gradebook!AA$3)&amp;" "&amp;IF(ISNUMBER(Gradebook!AA29),TEXT(Gradebook!AA29/(Gradebook!AA$6+100*(Gradebook!AA$6="")),"0%"),IF(Gradebook!AA29="M","missing","exempt"))&amp;"; ")</f>
        <v/>
      </c>
      <c r="AA23" s="94" t="str">
        <f>IF(OR($A23="",Gradebook!AB29=""),"",IF(Gradebook!AB$3="","Assignment 16",Gradebook!AB$3)&amp;" "&amp;IF(ISNUMBER(Gradebook!AB29),TEXT(Gradebook!AB29/(Gradebook!AB$6+100*(Gradebook!AB$6="")),"0%"),IF(Gradebook!AB29="M","missing","exempt"))&amp;"; ")</f>
        <v/>
      </c>
      <c r="AB23" s="94" t="str">
        <f>IF(OR($A23="",Gradebook!AC29=""),"",IF(Gradebook!AC$3="","Assignment 17",Gradebook!AC$3)&amp;" "&amp;IF(ISNUMBER(Gradebook!AC29),TEXT(Gradebook!AC29/(Gradebook!AC$6+100*(Gradebook!AC$6="")),"0%"),IF(Gradebook!AC29="M","missing","exempt"))&amp;"; ")</f>
        <v/>
      </c>
      <c r="AC23" s="94" t="str">
        <f>IF(OR($A23="",Gradebook!AD29=""),"",IF(Gradebook!AD$3="","Assignment 18",Gradebook!AD$3)&amp;" "&amp;IF(ISNUMBER(Gradebook!AD29),TEXT(Gradebook!AD29/(Gradebook!AD$6+100*(Gradebook!AD$6="")),"0%"),IF(Gradebook!AD29="M","missing","exempt"))&amp;"; ")</f>
        <v/>
      </c>
      <c r="AD23" s="94" t="str">
        <f>IF(OR($A23="",Gradebook!AE29=""),"",IF(Gradebook!AE$3="","Assignment 19",Gradebook!AE$3)&amp;" "&amp;IF(ISNUMBER(Gradebook!AE29),TEXT(Gradebook!AE29/(Gradebook!AE$6+100*(Gradebook!AE$6="")),"0%"),IF(Gradebook!AE29="M","missing","exempt"))&amp;"; ")</f>
        <v/>
      </c>
      <c r="AE23" s="94" t="str">
        <f>IF(OR($A23="",Gradebook!AF29=""),"",IF(Gradebook!AF$3="","Assignment 20",Gradebook!AF$3)&amp;" "&amp;IF(ISNUMBER(Gradebook!AF29),TEXT(Gradebook!AF29/(Gradebook!AF$6+100*(Gradebook!AF$6="")),"0%"),IF(Gradebook!AF29="M","missing","exempt"))&amp;"; ")</f>
        <v/>
      </c>
      <c r="AF23" s="94" t="str">
        <f>IF(OR($A23="",Gradebook!AG29=""),"",IF(Gradebook!AG$3="","Assignment 21",Gradebook!AG$3)&amp;" "&amp;IF(ISNUMBER(Gradebook!AG29),TEXT(Gradebook!AG29/(Gradebook!AG$6+100*(Gradebook!AG$6="")),"0%"),IF(Gradebook!AG29="M","missing","exempt"))&amp;"; ")</f>
        <v/>
      </c>
      <c r="AG23" s="94" t="str">
        <f>IF(OR($A23="",Gradebook!AH29=""),"",IF(Gradebook!AH$3="","Assignment 22",Gradebook!AH$3)&amp;" "&amp;IF(ISNUMBER(Gradebook!AH29),TEXT(Gradebook!AH29/(Gradebook!AH$6+100*(Gradebook!AH$6="")),"0%"),IF(Gradebook!AH29="M","missing","exempt"))&amp;"; ")</f>
        <v/>
      </c>
      <c r="AH23" s="94" t="str">
        <f>IF(OR($A23="",Gradebook!AI29=""),"",IF(Gradebook!AI$3="","Assignment 23",Gradebook!AI$3)&amp;" "&amp;IF(ISNUMBER(Gradebook!AI29),TEXT(Gradebook!AI29/(Gradebook!AI$6+100*(Gradebook!AI$6="")),"0%"),IF(Gradebook!AI29="M","missing","exempt"))&amp;"; ")</f>
        <v/>
      </c>
      <c r="AI23" s="94" t="str">
        <f>IF(OR($A23="",Gradebook!AJ29=""),"",IF(Gradebook!AJ$3="","Assignment 24",Gradebook!AJ$3)&amp;" "&amp;IF(ISNUMBER(Gradebook!AJ29),TEXT(Gradebook!AJ29/(Gradebook!AJ$6+100*(Gradebook!AJ$6="")),"0%"),IF(Gradebook!AJ29="M","missing","exempt"))&amp;"; ")</f>
        <v/>
      </c>
      <c r="AJ23" s="94" t="str">
        <f>IF(OR($A23="",Gradebook!AK29=""),"",IF(Gradebook!AK$3="","Assignment 25",Gradebook!AK$3)&amp;" "&amp;IF(ISNUMBER(Gradebook!AK29),TEXT(Gradebook!AK29/(Gradebook!AK$6+100*(Gradebook!AK$6="")),"0%"),IF(Gradebook!AK29="M","missing","exempt"))&amp;"; ")</f>
        <v/>
      </c>
      <c r="AK23" s="94" t="str">
        <f>IF(OR($A23="",Gradebook!AL29=""),"",IF(Gradebook!AL$3="","Assignment 26",Gradebook!AL$3)&amp;" "&amp;IF(ISNUMBER(Gradebook!AL29),TEXT(Gradebook!AL29/(Gradebook!AL$6+100*(Gradebook!AL$6="")),"0%"),IF(Gradebook!AL29="M","missing","exempt"))&amp;"; ")</f>
        <v/>
      </c>
      <c r="AL23" s="94" t="str">
        <f>IF(OR($A23="",Gradebook!AM29=""),"",IF(Gradebook!AM$3="","Assignment 27",Gradebook!AM$3)&amp;" "&amp;IF(ISNUMBER(Gradebook!AM29),TEXT(Gradebook!AM29/(Gradebook!AM$6+100*(Gradebook!AM$6="")),"0%"),IF(Gradebook!AM29="M","missing","exempt"))&amp;"; ")</f>
        <v/>
      </c>
      <c r="AM23" s="94" t="str">
        <f>IF(OR($A23="",Gradebook!AN29=""),"",IF(Gradebook!AN$3="","Assignment 28",Gradebook!AN$3)&amp;" "&amp;IF(ISNUMBER(Gradebook!AN29),TEXT(Gradebook!AN29/(Gradebook!AN$6+100*(Gradebook!AN$6="")),"0%"),IF(Gradebook!AN29="M","missing","exempt"))&amp;"; ")</f>
        <v/>
      </c>
      <c r="AN23" s="94" t="str">
        <f>IF(OR($A23="",Gradebook!AO29=""),"",IF(Gradebook!AO$3="","Assignment 29",Gradebook!AO$3)&amp;" "&amp;IF(ISNUMBER(Gradebook!AO29),TEXT(Gradebook!AO29/(Gradebook!AO$6+100*(Gradebook!AO$6="")),"0%"),IF(Gradebook!AO29="M","missing","exempt"))&amp;"; ")</f>
        <v/>
      </c>
      <c r="AO23" s="94" t="str">
        <f>IF(OR($A23="",Gradebook!AP29=""),"",IF(Gradebook!AP$3="","Assignment 30",Gradebook!AP$3)&amp;" "&amp;IF(ISNUMBER(Gradebook!AP29),TEXT(Gradebook!AP29/(Gradebook!AP$6+100*(Gradebook!AP$6="")),"0%"),IF(Gradebook!AP29="M","missing","exempt"))&amp;"; ")</f>
        <v/>
      </c>
      <c r="AP23" s="94" t="str">
        <f>IF(OR($A23="",Gradebook!AQ29=""),"",IF(Gradebook!AQ$3="","Assignment 31",Gradebook!AQ$3)&amp;" "&amp;IF(ISNUMBER(Gradebook!AQ29),TEXT(Gradebook!AQ29/(Gradebook!AQ$6+100*(Gradebook!AQ$6="")),"0%"),IF(Gradebook!AQ29="M","missing","exempt"))&amp;"; ")</f>
        <v/>
      </c>
      <c r="AQ23" s="94" t="str">
        <f>IF(OR($A23="",Gradebook!AR29=""),"",IF(Gradebook!AR$3="","Assignment 32",Gradebook!AR$3)&amp;" "&amp;IF(ISNUMBER(Gradebook!AR29),TEXT(Gradebook!AR29/(Gradebook!AR$6+100*(Gradebook!AR$6="")),"0%"),IF(Gradebook!AR29="M","missing","exempt"))&amp;"; ")</f>
        <v/>
      </c>
      <c r="AR23" s="94" t="str">
        <f>IF(OR($A23="",Gradebook!AS29=""),"",IF(Gradebook!AS$3="","Assignment 33",Gradebook!AS$3)&amp;" "&amp;IF(ISNUMBER(Gradebook!AS29),TEXT(Gradebook!AS29/(Gradebook!AS$6+100*(Gradebook!AS$6="")),"0%"),IF(Gradebook!AS29="M","missing","exempt"))&amp;"; ")</f>
        <v/>
      </c>
      <c r="AS23" s="94" t="str">
        <f>IF(OR($A23="",Gradebook!AT29=""),"",IF(Gradebook!AT$3="","Assignment 34",Gradebook!AT$3)&amp;" "&amp;IF(ISNUMBER(Gradebook!AT29),TEXT(Gradebook!AT29/(Gradebook!AT$6+100*(Gradebook!AT$6="")),"0%"),IF(Gradebook!AT29="M","missing","exempt"))&amp;"; ")</f>
        <v/>
      </c>
      <c r="AT23" s="94" t="str">
        <f>IF(OR($A23="",Gradebook!AU29=""),"",IF(Gradebook!AU$3="","Assignment 35",Gradebook!AU$3)&amp;" "&amp;IF(ISNUMBER(Gradebook!AU29),TEXT(Gradebook!AU29/(Gradebook!AU$6+100*(Gradebook!AU$6="")),"0%"),IF(Gradebook!AU29="M","missing","exempt"))&amp;"; ")</f>
        <v/>
      </c>
      <c r="AU23" s="94" t="str">
        <f>IF(OR($A23="",Gradebook!AV29=""),"",IF(Gradebook!AV$3="","Assignment 36",Gradebook!AV$3)&amp;" "&amp;IF(ISNUMBER(Gradebook!AV29),TEXT(Gradebook!AV29/(Gradebook!AV$6+100*(Gradebook!AV$6="")),"0%"),IF(Gradebook!AV29="M","missing","exempt"))&amp;"; ")</f>
        <v/>
      </c>
      <c r="AV23" s="94" t="str">
        <f>IF(OR($A23="",Gradebook!AW29=""),"",IF(Gradebook!AW$3="","Assignment 37",Gradebook!AW$3)&amp;" "&amp;IF(ISNUMBER(Gradebook!AW29),TEXT(Gradebook!AW29/(Gradebook!AW$6+100*(Gradebook!AW$6="")),"0%"),IF(Gradebook!AW29="M","missing","exempt"))&amp;"; ")</f>
        <v/>
      </c>
      <c r="AW23" s="94" t="str">
        <f>IF(OR($A23="",Gradebook!AX29=""),"",IF(Gradebook!AX$3="","Assignment 38",Gradebook!AX$3)&amp;" "&amp;IF(ISNUMBER(Gradebook!AX29),TEXT(Gradebook!AX29/(Gradebook!AX$6+100*(Gradebook!AX$6="")),"0%"),IF(Gradebook!AX29="M","missing","exempt"))&amp;"; ")</f>
        <v/>
      </c>
      <c r="AX23" s="94" t="str">
        <f>IF(OR($A23="",Gradebook!AY29=""),"",IF(Gradebook!AY$3="","Assignment 39",Gradebook!AY$3)&amp;" "&amp;IF(ISNUMBER(Gradebook!AY29),TEXT(Gradebook!AY29/(Gradebook!AY$6+100*(Gradebook!AY$6="")),"0%"),IF(Gradebook!AY29="M","missing","exempt"))&amp;"; ")</f>
        <v/>
      </c>
      <c r="AY23" s="94" t="str">
        <f>IF(OR($A23="",Gradebook!AZ29=""),"",IF(Gradebook!AZ$3="","Assignment 40",Gradebook!AZ$3)&amp;" "&amp;IF(ISNUMBER(Gradebook!AZ29),TEXT(Gradebook!AZ29/(Gradebook!AZ$6+100*(Gradebook!AZ$6="")),"0%"),IF(Gradebook!AZ29="M","missing","exempt"))&amp;"; ")</f>
        <v/>
      </c>
      <c r="AZ23" s="94" t="str">
        <f>IF($A23="","",IF(ISNUMBER(Gradebook!F29),Gradebook!F$3&amp;" "&amp;TEXT(Gradebook!F29,"0%")&amp;"; ","")&amp;IF(ISNUMBER(Gradebook!G29),Gradebook!G$3&amp;" "&amp;TEXT(Gradebook!G29,"0%")&amp;"; ","")&amp;IF(ISNUMBER(Gradebook!H29),Gradebook!H$3&amp;" "&amp;TEXT(Gradebook!H29,"0%")&amp;"; ","")&amp;IF(ISNUMBER(Gradebook!I29),Gradebook!I$3&amp;" "&amp;TEXT(Gradebook!I29,"0%")&amp;"; ","")&amp;IF(ISNUMBER(Gradebook!J29),Gradebook!J$3&amp;" "&amp;TEXT(Gradebook!J29,"0%")&amp;"; ","")&amp;IF(ISNUMBER(Gradebook!K29),Gradebook!K$3&amp;" "&amp;TEXT(Gradebook!K29,"0%")&amp;"; ",""))</f>
        <v/>
      </c>
      <c r="BA23" s="94" t="str">
        <f t="shared" si="3"/>
        <v/>
      </c>
      <c r="BB23" s="94" t="str">
        <f>IF(NOT(ISNUMBER($K23)),"",IF(INDEX('Learning Skills'!$C$7:$C$46,$K23)="","","Responsibility "&amp;INDEX('Learning Skills'!$C$7:$C$46,$K23)&amp;"; ")&amp;IF(INDEX('Learning Skills'!$D$7:$D$46,$K23)="","","Organization "&amp;INDEX('Learning Skills'!$D$7:$D$46,$K23)&amp;"; ")&amp;IF(INDEX('Learning Skills'!$E$7:$E$46,$K23)="","","Independent Work "&amp;INDEX('Learning Skills'!$E$7:$E$46,$K23)&amp;"; ")&amp;IF(INDEX('Learning Skills'!$F$7:$F$46,$K23)="","","Collaboration "&amp;INDEX('Learning Skills'!$F$7:$F$46,$K23)&amp;"; ")&amp;IF(INDEX('Learning Skills'!$G$7:$G$46,$K23)="","","Initiative "&amp;INDEX('Learning Skills'!$G$7:$G$46,$K23)&amp;"; ")&amp;IF(INDEX('Learning Skills'!$H$7:$H$46,$K23)="","","Self-Regulation "&amp;INDEX('Learning Skills'!$H$7:$H$46,$K23)&amp;"; "))</f>
        <v/>
      </c>
    </row>
    <row r="24" spans="1:54" ht="62" customHeight="1" x14ac:dyDescent="0.45">
      <c r="A24" s="95" t="str">
        <f>IF(Gradebook!$B30="","",Gradebook!$A30)</f>
        <v/>
      </c>
      <c r="B24" s="95" t="str">
        <f>IF($A24="","",Gradebook!$C30&amp;"")</f>
        <v/>
      </c>
      <c r="C24" s="96" t="str">
        <f>IF($A24="","",Gradebook!$D30)</f>
        <v/>
      </c>
      <c r="D24" s="95" t="str">
        <f>IF($A24="","",Gradebook!$E30&amp;"")</f>
        <v/>
      </c>
      <c r="E24" s="95" t="str">
        <f t="shared" si="0"/>
        <v/>
      </c>
      <c r="F24" s="95" t="str">
        <f t="shared" si="1"/>
        <v/>
      </c>
      <c r="G24" s="95" t="str">
        <f>IF($A24="","",Gradebook!$L30&amp;"")</f>
        <v/>
      </c>
      <c r="H24" s="95" t="str">
        <f t="shared" si="2"/>
        <v/>
      </c>
      <c r="I24" s="95" t="str">
        <f>IF(NOT(ISNUMBER($K24)),"",INDEX('Learning Skills'!$I$7:$I$46,$K24)&amp;"")</f>
        <v/>
      </c>
      <c r="K24" s="94" t="str">
        <f>IF($A24="","",IFERROR(MATCH($A24,'Learning Skills'!$A$7:$A$46,0),""))</f>
        <v/>
      </c>
      <c r="L24" s="94" t="str">
        <f>IF(OR($A24="",Gradebook!M30=""),"",IF(Gradebook!M$3="","Assignment 1",Gradebook!M$3)&amp;" "&amp;IF(ISNUMBER(Gradebook!M30),TEXT(Gradebook!M30/(Gradebook!M$6+100*(Gradebook!M$6="")),"0%"),IF(Gradebook!M30="M","missing","exempt"))&amp;"; ")</f>
        <v/>
      </c>
      <c r="M24" s="94" t="str">
        <f>IF(OR($A24="",Gradebook!N30=""),"",IF(Gradebook!N$3="","Assignment 2",Gradebook!N$3)&amp;" "&amp;IF(ISNUMBER(Gradebook!N30),TEXT(Gradebook!N30/(Gradebook!N$6+100*(Gradebook!N$6="")),"0%"),IF(Gradebook!N30="M","missing","exempt"))&amp;"; ")</f>
        <v/>
      </c>
      <c r="N24" s="94" t="str">
        <f>IF(OR($A24="",Gradebook!O30=""),"",IF(Gradebook!O$3="","Assignment 3",Gradebook!O$3)&amp;" "&amp;IF(ISNUMBER(Gradebook!O30),TEXT(Gradebook!O30/(Gradebook!O$6+100*(Gradebook!O$6="")),"0%"),IF(Gradebook!O30="M","missing","exempt"))&amp;"; ")</f>
        <v/>
      </c>
      <c r="O24" s="94" t="str">
        <f>IF(OR($A24="",Gradebook!P30=""),"",IF(Gradebook!P$3="","Assignment 4",Gradebook!P$3)&amp;" "&amp;IF(ISNUMBER(Gradebook!P30),TEXT(Gradebook!P30/(Gradebook!P$6+100*(Gradebook!P$6="")),"0%"),IF(Gradebook!P30="M","missing","exempt"))&amp;"; ")</f>
        <v/>
      </c>
      <c r="P24" s="94" t="str">
        <f>IF(OR($A24="",Gradebook!Q30=""),"",IF(Gradebook!Q$3="","Assignment 5",Gradebook!Q$3)&amp;" "&amp;IF(ISNUMBER(Gradebook!Q30),TEXT(Gradebook!Q30/(Gradebook!Q$6+100*(Gradebook!Q$6="")),"0%"),IF(Gradebook!Q30="M","missing","exempt"))&amp;"; ")</f>
        <v/>
      </c>
      <c r="Q24" s="94" t="str">
        <f>IF(OR($A24="",Gradebook!R30=""),"",IF(Gradebook!R$3="","Assignment 6",Gradebook!R$3)&amp;" "&amp;IF(ISNUMBER(Gradebook!R30),TEXT(Gradebook!R30/(Gradebook!R$6+100*(Gradebook!R$6="")),"0%"),IF(Gradebook!R30="M","missing","exempt"))&amp;"; ")</f>
        <v/>
      </c>
      <c r="R24" s="94" t="str">
        <f>IF(OR($A24="",Gradebook!S30=""),"",IF(Gradebook!S$3="","Assignment 7",Gradebook!S$3)&amp;" "&amp;IF(ISNUMBER(Gradebook!S30),TEXT(Gradebook!S30/(Gradebook!S$6+100*(Gradebook!S$6="")),"0%"),IF(Gradebook!S30="M","missing","exempt"))&amp;"; ")</f>
        <v/>
      </c>
      <c r="S24" s="94" t="str">
        <f>IF(OR($A24="",Gradebook!T30=""),"",IF(Gradebook!T$3="","Assignment 8",Gradebook!T$3)&amp;" "&amp;IF(ISNUMBER(Gradebook!T30),TEXT(Gradebook!T30/(Gradebook!T$6+100*(Gradebook!T$6="")),"0%"),IF(Gradebook!T30="M","missing","exempt"))&amp;"; ")</f>
        <v/>
      </c>
      <c r="T24" s="94" t="str">
        <f>IF(OR($A24="",Gradebook!U30=""),"",IF(Gradebook!U$3="","Assignment 9",Gradebook!U$3)&amp;" "&amp;IF(ISNUMBER(Gradebook!U30),TEXT(Gradebook!U30/(Gradebook!U$6+100*(Gradebook!U$6="")),"0%"),IF(Gradebook!U30="M","missing","exempt"))&amp;"; ")</f>
        <v/>
      </c>
      <c r="U24" s="94" t="str">
        <f>IF(OR($A24="",Gradebook!V30=""),"",IF(Gradebook!V$3="","Assignment 10",Gradebook!V$3)&amp;" "&amp;IF(ISNUMBER(Gradebook!V30),TEXT(Gradebook!V30/(Gradebook!V$6+100*(Gradebook!V$6="")),"0%"),IF(Gradebook!V30="M","missing","exempt"))&amp;"; ")</f>
        <v/>
      </c>
      <c r="V24" s="94" t="str">
        <f>IF(OR($A24="",Gradebook!W30=""),"",IF(Gradebook!W$3="","Assignment 11",Gradebook!W$3)&amp;" "&amp;IF(ISNUMBER(Gradebook!W30),TEXT(Gradebook!W30/(Gradebook!W$6+100*(Gradebook!W$6="")),"0%"),IF(Gradebook!W30="M","missing","exempt"))&amp;"; ")</f>
        <v/>
      </c>
      <c r="W24" s="94" t="str">
        <f>IF(OR($A24="",Gradebook!X30=""),"",IF(Gradebook!X$3="","Assignment 12",Gradebook!X$3)&amp;" "&amp;IF(ISNUMBER(Gradebook!X30),TEXT(Gradebook!X30/(Gradebook!X$6+100*(Gradebook!X$6="")),"0%"),IF(Gradebook!X30="M","missing","exempt"))&amp;"; ")</f>
        <v/>
      </c>
      <c r="X24" s="94" t="str">
        <f>IF(OR($A24="",Gradebook!Y30=""),"",IF(Gradebook!Y$3="","Assignment 13",Gradebook!Y$3)&amp;" "&amp;IF(ISNUMBER(Gradebook!Y30),TEXT(Gradebook!Y30/(Gradebook!Y$6+100*(Gradebook!Y$6="")),"0%"),IF(Gradebook!Y30="M","missing","exempt"))&amp;"; ")</f>
        <v/>
      </c>
      <c r="Y24" s="94" t="str">
        <f>IF(OR($A24="",Gradebook!Z30=""),"",IF(Gradebook!Z$3="","Assignment 14",Gradebook!Z$3)&amp;" "&amp;IF(ISNUMBER(Gradebook!Z30),TEXT(Gradebook!Z30/(Gradebook!Z$6+100*(Gradebook!Z$6="")),"0%"),IF(Gradebook!Z30="M","missing","exempt"))&amp;"; ")</f>
        <v/>
      </c>
      <c r="Z24" s="94" t="str">
        <f>IF(OR($A24="",Gradebook!AA30=""),"",IF(Gradebook!AA$3="","Assignment 15",Gradebook!AA$3)&amp;" "&amp;IF(ISNUMBER(Gradebook!AA30),TEXT(Gradebook!AA30/(Gradebook!AA$6+100*(Gradebook!AA$6="")),"0%"),IF(Gradebook!AA30="M","missing","exempt"))&amp;"; ")</f>
        <v/>
      </c>
      <c r="AA24" s="94" t="str">
        <f>IF(OR($A24="",Gradebook!AB30=""),"",IF(Gradebook!AB$3="","Assignment 16",Gradebook!AB$3)&amp;" "&amp;IF(ISNUMBER(Gradebook!AB30),TEXT(Gradebook!AB30/(Gradebook!AB$6+100*(Gradebook!AB$6="")),"0%"),IF(Gradebook!AB30="M","missing","exempt"))&amp;"; ")</f>
        <v/>
      </c>
      <c r="AB24" s="94" t="str">
        <f>IF(OR($A24="",Gradebook!AC30=""),"",IF(Gradebook!AC$3="","Assignment 17",Gradebook!AC$3)&amp;" "&amp;IF(ISNUMBER(Gradebook!AC30),TEXT(Gradebook!AC30/(Gradebook!AC$6+100*(Gradebook!AC$6="")),"0%"),IF(Gradebook!AC30="M","missing","exempt"))&amp;"; ")</f>
        <v/>
      </c>
      <c r="AC24" s="94" t="str">
        <f>IF(OR($A24="",Gradebook!AD30=""),"",IF(Gradebook!AD$3="","Assignment 18",Gradebook!AD$3)&amp;" "&amp;IF(ISNUMBER(Gradebook!AD30),TEXT(Gradebook!AD30/(Gradebook!AD$6+100*(Gradebook!AD$6="")),"0%"),IF(Gradebook!AD30="M","missing","exempt"))&amp;"; ")</f>
        <v/>
      </c>
      <c r="AD24" s="94" t="str">
        <f>IF(OR($A24="",Gradebook!AE30=""),"",IF(Gradebook!AE$3="","Assignment 19",Gradebook!AE$3)&amp;" "&amp;IF(ISNUMBER(Gradebook!AE30),TEXT(Gradebook!AE30/(Gradebook!AE$6+100*(Gradebook!AE$6="")),"0%"),IF(Gradebook!AE30="M","missing","exempt"))&amp;"; ")</f>
        <v/>
      </c>
      <c r="AE24" s="94" t="str">
        <f>IF(OR($A24="",Gradebook!AF30=""),"",IF(Gradebook!AF$3="","Assignment 20",Gradebook!AF$3)&amp;" "&amp;IF(ISNUMBER(Gradebook!AF30),TEXT(Gradebook!AF30/(Gradebook!AF$6+100*(Gradebook!AF$6="")),"0%"),IF(Gradebook!AF30="M","missing","exempt"))&amp;"; ")</f>
        <v/>
      </c>
      <c r="AF24" s="94" t="str">
        <f>IF(OR($A24="",Gradebook!AG30=""),"",IF(Gradebook!AG$3="","Assignment 21",Gradebook!AG$3)&amp;" "&amp;IF(ISNUMBER(Gradebook!AG30),TEXT(Gradebook!AG30/(Gradebook!AG$6+100*(Gradebook!AG$6="")),"0%"),IF(Gradebook!AG30="M","missing","exempt"))&amp;"; ")</f>
        <v/>
      </c>
      <c r="AG24" s="94" t="str">
        <f>IF(OR($A24="",Gradebook!AH30=""),"",IF(Gradebook!AH$3="","Assignment 22",Gradebook!AH$3)&amp;" "&amp;IF(ISNUMBER(Gradebook!AH30),TEXT(Gradebook!AH30/(Gradebook!AH$6+100*(Gradebook!AH$6="")),"0%"),IF(Gradebook!AH30="M","missing","exempt"))&amp;"; ")</f>
        <v/>
      </c>
      <c r="AH24" s="94" t="str">
        <f>IF(OR($A24="",Gradebook!AI30=""),"",IF(Gradebook!AI$3="","Assignment 23",Gradebook!AI$3)&amp;" "&amp;IF(ISNUMBER(Gradebook!AI30),TEXT(Gradebook!AI30/(Gradebook!AI$6+100*(Gradebook!AI$6="")),"0%"),IF(Gradebook!AI30="M","missing","exempt"))&amp;"; ")</f>
        <v/>
      </c>
      <c r="AI24" s="94" t="str">
        <f>IF(OR($A24="",Gradebook!AJ30=""),"",IF(Gradebook!AJ$3="","Assignment 24",Gradebook!AJ$3)&amp;" "&amp;IF(ISNUMBER(Gradebook!AJ30),TEXT(Gradebook!AJ30/(Gradebook!AJ$6+100*(Gradebook!AJ$6="")),"0%"),IF(Gradebook!AJ30="M","missing","exempt"))&amp;"; ")</f>
        <v/>
      </c>
      <c r="AJ24" s="94" t="str">
        <f>IF(OR($A24="",Gradebook!AK30=""),"",IF(Gradebook!AK$3="","Assignment 25",Gradebook!AK$3)&amp;" "&amp;IF(ISNUMBER(Gradebook!AK30),TEXT(Gradebook!AK30/(Gradebook!AK$6+100*(Gradebook!AK$6="")),"0%"),IF(Gradebook!AK30="M","missing","exempt"))&amp;"; ")</f>
        <v/>
      </c>
      <c r="AK24" s="94" t="str">
        <f>IF(OR($A24="",Gradebook!AL30=""),"",IF(Gradebook!AL$3="","Assignment 26",Gradebook!AL$3)&amp;" "&amp;IF(ISNUMBER(Gradebook!AL30),TEXT(Gradebook!AL30/(Gradebook!AL$6+100*(Gradebook!AL$6="")),"0%"),IF(Gradebook!AL30="M","missing","exempt"))&amp;"; ")</f>
        <v/>
      </c>
      <c r="AL24" s="94" t="str">
        <f>IF(OR($A24="",Gradebook!AM30=""),"",IF(Gradebook!AM$3="","Assignment 27",Gradebook!AM$3)&amp;" "&amp;IF(ISNUMBER(Gradebook!AM30),TEXT(Gradebook!AM30/(Gradebook!AM$6+100*(Gradebook!AM$6="")),"0%"),IF(Gradebook!AM30="M","missing","exempt"))&amp;"; ")</f>
        <v/>
      </c>
      <c r="AM24" s="94" t="str">
        <f>IF(OR($A24="",Gradebook!AN30=""),"",IF(Gradebook!AN$3="","Assignment 28",Gradebook!AN$3)&amp;" "&amp;IF(ISNUMBER(Gradebook!AN30),TEXT(Gradebook!AN30/(Gradebook!AN$6+100*(Gradebook!AN$6="")),"0%"),IF(Gradebook!AN30="M","missing","exempt"))&amp;"; ")</f>
        <v/>
      </c>
      <c r="AN24" s="94" t="str">
        <f>IF(OR($A24="",Gradebook!AO30=""),"",IF(Gradebook!AO$3="","Assignment 29",Gradebook!AO$3)&amp;" "&amp;IF(ISNUMBER(Gradebook!AO30),TEXT(Gradebook!AO30/(Gradebook!AO$6+100*(Gradebook!AO$6="")),"0%"),IF(Gradebook!AO30="M","missing","exempt"))&amp;"; ")</f>
        <v/>
      </c>
      <c r="AO24" s="94" t="str">
        <f>IF(OR($A24="",Gradebook!AP30=""),"",IF(Gradebook!AP$3="","Assignment 30",Gradebook!AP$3)&amp;" "&amp;IF(ISNUMBER(Gradebook!AP30),TEXT(Gradebook!AP30/(Gradebook!AP$6+100*(Gradebook!AP$6="")),"0%"),IF(Gradebook!AP30="M","missing","exempt"))&amp;"; ")</f>
        <v/>
      </c>
      <c r="AP24" s="94" t="str">
        <f>IF(OR($A24="",Gradebook!AQ30=""),"",IF(Gradebook!AQ$3="","Assignment 31",Gradebook!AQ$3)&amp;" "&amp;IF(ISNUMBER(Gradebook!AQ30),TEXT(Gradebook!AQ30/(Gradebook!AQ$6+100*(Gradebook!AQ$6="")),"0%"),IF(Gradebook!AQ30="M","missing","exempt"))&amp;"; ")</f>
        <v/>
      </c>
      <c r="AQ24" s="94" t="str">
        <f>IF(OR($A24="",Gradebook!AR30=""),"",IF(Gradebook!AR$3="","Assignment 32",Gradebook!AR$3)&amp;" "&amp;IF(ISNUMBER(Gradebook!AR30),TEXT(Gradebook!AR30/(Gradebook!AR$6+100*(Gradebook!AR$6="")),"0%"),IF(Gradebook!AR30="M","missing","exempt"))&amp;"; ")</f>
        <v/>
      </c>
      <c r="AR24" s="94" t="str">
        <f>IF(OR($A24="",Gradebook!AS30=""),"",IF(Gradebook!AS$3="","Assignment 33",Gradebook!AS$3)&amp;" "&amp;IF(ISNUMBER(Gradebook!AS30),TEXT(Gradebook!AS30/(Gradebook!AS$6+100*(Gradebook!AS$6="")),"0%"),IF(Gradebook!AS30="M","missing","exempt"))&amp;"; ")</f>
        <v/>
      </c>
      <c r="AS24" s="94" t="str">
        <f>IF(OR($A24="",Gradebook!AT30=""),"",IF(Gradebook!AT$3="","Assignment 34",Gradebook!AT$3)&amp;" "&amp;IF(ISNUMBER(Gradebook!AT30),TEXT(Gradebook!AT30/(Gradebook!AT$6+100*(Gradebook!AT$6="")),"0%"),IF(Gradebook!AT30="M","missing","exempt"))&amp;"; ")</f>
        <v/>
      </c>
      <c r="AT24" s="94" t="str">
        <f>IF(OR($A24="",Gradebook!AU30=""),"",IF(Gradebook!AU$3="","Assignment 35",Gradebook!AU$3)&amp;" "&amp;IF(ISNUMBER(Gradebook!AU30),TEXT(Gradebook!AU30/(Gradebook!AU$6+100*(Gradebook!AU$6="")),"0%"),IF(Gradebook!AU30="M","missing","exempt"))&amp;"; ")</f>
        <v/>
      </c>
      <c r="AU24" s="94" t="str">
        <f>IF(OR($A24="",Gradebook!AV30=""),"",IF(Gradebook!AV$3="","Assignment 36",Gradebook!AV$3)&amp;" "&amp;IF(ISNUMBER(Gradebook!AV30),TEXT(Gradebook!AV30/(Gradebook!AV$6+100*(Gradebook!AV$6="")),"0%"),IF(Gradebook!AV30="M","missing","exempt"))&amp;"; ")</f>
        <v/>
      </c>
      <c r="AV24" s="94" t="str">
        <f>IF(OR($A24="",Gradebook!AW30=""),"",IF(Gradebook!AW$3="","Assignment 37",Gradebook!AW$3)&amp;" "&amp;IF(ISNUMBER(Gradebook!AW30),TEXT(Gradebook!AW30/(Gradebook!AW$6+100*(Gradebook!AW$6="")),"0%"),IF(Gradebook!AW30="M","missing","exempt"))&amp;"; ")</f>
        <v/>
      </c>
      <c r="AW24" s="94" t="str">
        <f>IF(OR($A24="",Gradebook!AX30=""),"",IF(Gradebook!AX$3="","Assignment 38",Gradebook!AX$3)&amp;" "&amp;IF(ISNUMBER(Gradebook!AX30),TEXT(Gradebook!AX30/(Gradebook!AX$6+100*(Gradebook!AX$6="")),"0%"),IF(Gradebook!AX30="M","missing","exempt"))&amp;"; ")</f>
        <v/>
      </c>
      <c r="AX24" s="94" t="str">
        <f>IF(OR($A24="",Gradebook!AY30=""),"",IF(Gradebook!AY$3="","Assignment 39",Gradebook!AY$3)&amp;" "&amp;IF(ISNUMBER(Gradebook!AY30),TEXT(Gradebook!AY30/(Gradebook!AY$6+100*(Gradebook!AY$6="")),"0%"),IF(Gradebook!AY30="M","missing","exempt"))&amp;"; ")</f>
        <v/>
      </c>
      <c r="AY24" s="94" t="str">
        <f>IF(OR($A24="",Gradebook!AZ30=""),"",IF(Gradebook!AZ$3="","Assignment 40",Gradebook!AZ$3)&amp;" "&amp;IF(ISNUMBER(Gradebook!AZ30),TEXT(Gradebook!AZ30/(Gradebook!AZ$6+100*(Gradebook!AZ$6="")),"0%"),IF(Gradebook!AZ30="M","missing","exempt"))&amp;"; ")</f>
        <v/>
      </c>
      <c r="AZ24" s="94" t="str">
        <f>IF($A24="","",IF(ISNUMBER(Gradebook!F30),Gradebook!F$3&amp;" "&amp;TEXT(Gradebook!F30,"0%")&amp;"; ","")&amp;IF(ISNUMBER(Gradebook!G30),Gradebook!G$3&amp;" "&amp;TEXT(Gradebook!G30,"0%")&amp;"; ","")&amp;IF(ISNUMBER(Gradebook!H30),Gradebook!H$3&amp;" "&amp;TEXT(Gradebook!H30,"0%")&amp;"; ","")&amp;IF(ISNUMBER(Gradebook!I30),Gradebook!I$3&amp;" "&amp;TEXT(Gradebook!I30,"0%")&amp;"; ","")&amp;IF(ISNUMBER(Gradebook!J30),Gradebook!J$3&amp;" "&amp;TEXT(Gradebook!J30,"0%")&amp;"; ","")&amp;IF(ISNUMBER(Gradebook!K30),Gradebook!K$3&amp;" "&amp;TEXT(Gradebook!K30,"0%")&amp;"; ",""))</f>
        <v/>
      </c>
      <c r="BA24" s="94" t="str">
        <f t="shared" si="3"/>
        <v/>
      </c>
      <c r="BB24" s="94" t="str">
        <f>IF(NOT(ISNUMBER($K24)),"",IF(INDEX('Learning Skills'!$C$7:$C$46,$K24)="","","Responsibility "&amp;INDEX('Learning Skills'!$C$7:$C$46,$K24)&amp;"; ")&amp;IF(INDEX('Learning Skills'!$D$7:$D$46,$K24)="","","Organization "&amp;INDEX('Learning Skills'!$D$7:$D$46,$K24)&amp;"; ")&amp;IF(INDEX('Learning Skills'!$E$7:$E$46,$K24)="","","Independent Work "&amp;INDEX('Learning Skills'!$E$7:$E$46,$K24)&amp;"; ")&amp;IF(INDEX('Learning Skills'!$F$7:$F$46,$K24)="","","Collaboration "&amp;INDEX('Learning Skills'!$F$7:$F$46,$K24)&amp;"; ")&amp;IF(INDEX('Learning Skills'!$G$7:$G$46,$K24)="","","Initiative "&amp;INDEX('Learning Skills'!$G$7:$G$46,$K24)&amp;"; ")&amp;IF(INDEX('Learning Skills'!$H$7:$H$46,$K24)="","","Self-Regulation "&amp;INDEX('Learning Skills'!$H$7:$H$46,$K24)&amp;"; "))</f>
        <v/>
      </c>
    </row>
    <row r="25" spans="1:54" ht="62" customHeight="1" x14ac:dyDescent="0.45">
      <c r="A25" s="95" t="str">
        <f>IF(Gradebook!$B31="","",Gradebook!$A31)</f>
        <v/>
      </c>
      <c r="B25" s="95" t="str">
        <f>IF($A25="","",Gradebook!$C31&amp;"")</f>
        <v/>
      </c>
      <c r="C25" s="96" t="str">
        <f>IF($A25="","",Gradebook!$D31)</f>
        <v/>
      </c>
      <c r="D25" s="95" t="str">
        <f>IF($A25="","",Gradebook!$E31&amp;"")</f>
        <v/>
      </c>
      <c r="E25" s="95" t="str">
        <f t="shared" si="0"/>
        <v/>
      </c>
      <c r="F25" s="95" t="str">
        <f t="shared" si="1"/>
        <v/>
      </c>
      <c r="G25" s="95" t="str">
        <f>IF($A25="","",Gradebook!$L31&amp;"")</f>
        <v/>
      </c>
      <c r="H25" s="95" t="str">
        <f t="shared" si="2"/>
        <v/>
      </c>
      <c r="I25" s="95" t="str">
        <f>IF(NOT(ISNUMBER($K25)),"",INDEX('Learning Skills'!$I$7:$I$46,$K25)&amp;"")</f>
        <v/>
      </c>
      <c r="K25" s="94" t="str">
        <f>IF($A25="","",IFERROR(MATCH($A25,'Learning Skills'!$A$7:$A$46,0),""))</f>
        <v/>
      </c>
      <c r="L25" s="94" t="str">
        <f>IF(OR($A25="",Gradebook!M31=""),"",IF(Gradebook!M$3="","Assignment 1",Gradebook!M$3)&amp;" "&amp;IF(ISNUMBER(Gradebook!M31),TEXT(Gradebook!M31/(Gradebook!M$6+100*(Gradebook!M$6="")),"0%"),IF(Gradebook!M31="M","missing","exempt"))&amp;"; ")</f>
        <v/>
      </c>
      <c r="M25" s="94" t="str">
        <f>IF(OR($A25="",Gradebook!N31=""),"",IF(Gradebook!N$3="","Assignment 2",Gradebook!N$3)&amp;" "&amp;IF(ISNUMBER(Gradebook!N31),TEXT(Gradebook!N31/(Gradebook!N$6+100*(Gradebook!N$6="")),"0%"),IF(Gradebook!N31="M","missing","exempt"))&amp;"; ")</f>
        <v/>
      </c>
      <c r="N25" s="94" t="str">
        <f>IF(OR($A25="",Gradebook!O31=""),"",IF(Gradebook!O$3="","Assignment 3",Gradebook!O$3)&amp;" "&amp;IF(ISNUMBER(Gradebook!O31),TEXT(Gradebook!O31/(Gradebook!O$6+100*(Gradebook!O$6="")),"0%"),IF(Gradebook!O31="M","missing","exempt"))&amp;"; ")</f>
        <v/>
      </c>
      <c r="O25" s="94" t="str">
        <f>IF(OR($A25="",Gradebook!P31=""),"",IF(Gradebook!P$3="","Assignment 4",Gradebook!P$3)&amp;" "&amp;IF(ISNUMBER(Gradebook!P31),TEXT(Gradebook!P31/(Gradebook!P$6+100*(Gradebook!P$6="")),"0%"),IF(Gradebook!P31="M","missing","exempt"))&amp;"; ")</f>
        <v/>
      </c>
      <c r="P25" s="94" t="str">
        <f>IF(OR($A25="",Gradebook!Q31=""),"",IF(Gradebook!Q$3="","Assignment 5",Gradebook!Q$3)&amp;" "&amp;IF(ISNUMBER(Gradebook!Q31),TEXT(Gradebook!Q31/(Gradebook!Q$6+100*(Gradebook!Q$6="")),"0%"),IF(Gradebook!Q31="M","missing","exempt"))&amp;"; ")</f>
        <v/>
      </c>
      <c r="Q25" s="94" t="str">
        <f>IF(OR($A25="",Gradebook!R31=""),"",IF(Gradebook!R$3="","Assignment 6",Gradebook!R$3)&amp;" "&amp;IF(ISNUMBER(Gradebook!R31),TEXT(Gradebook!R31/(Gradebook!R$6+100*(Gradebook!R$6="")),"0%"),IF(Gradebook!R31="M","missing","exempt"))&amp;"; ")</f>
        <v/>
      </c>
      <c r="R25" s="94" t="str">
        <f>IF(OR($A25="",Gradebook!S31=""),"",IF(Gradebook!S$3="","Assignment 7",Gradebook!S$3)&amp;" "&amp;IF(ISNUMBER(Gradebook!S31),TEXT(Gradebook!S31/(Gradebook!S$6+100*(Gradebook!S$6="")),"0%"),IF(Gradebook!S31="M","missing","exempt"))&amp;"; ")</f>
        <v/>
      </c>
      <c r="S25" s="94" t="str">
        <f>IF(OR($A25="",Gradebook!T31=""),"",IF(Gradebook!T$3="","Assignment 8",Gradebook!T$3)&amp;" "&amp;IF(ISNUMBER(Gradebook!T31),TEXT(Gradebook!T31/(Gradebook!T$6+100*(Gradebook!T$6="")),"0%"),IF(Gradebook!T31="M","missing","exempt"))&amp;"; ")</f>
        <v/>
      </c>
      <c r="T25" s="94" t="str">
        <f>IF(OR($A25="",Gradebook!U31=""),"",IF(Gradebook!U$3="","Assignment 9",Gradebook!U$3)&amp;" "&amp;IF(ISNUMBER(Gradebook!U31),TEXT(Gradebook!U31/(Gradebook!U$6+100*(Gradebook!U$6="")),"0%"),IF(Gradebook!U31="M","missing","exempt"))&amp;"; ")</f>
        <v/>
      </c>
      <c r="U25" s="94" t="str">
        <f>IF(OR($A25="",Gradebook!V31=""),"",IF(Gradebook!V$3="","Assignment 10",Gradebook!V$3)&amp;" "&amp;IF(ISNUMBER(Gradebook!V31),TEXT(Gradebook!V31/(Gradebook!V$6+100*(Gradebook!V$6="")),"0%"),IF(Gradebook!V31="M","missing","exempt"))&amp;"; ")</f>
        <v/>
      </c>
      <c r="V25" s="94" t="str">
        <f>IF(OR($A25="",Gradebook!W31=""),"",IF(Gradebook!W$3="","Assignment 11",Gradebook!W$3)&amp;" "&amp;IF(ISNUMBER(Gradebook!W31),TEXT(Gradebook!W31/(Gradebook!W$6+100*(Gradebook!W$6="")),"0%"),IF(Gradebook!W31="M","missing","exempt"))&amp;"; ")</f>
        <v/>
      </c>
      <c r="W25" s="94" t="str">
        <f>IF(OR($A25="",Gradebook!X31=""),"",IF(Gradebook!X$3="","Assignment 12",Gradebook!X$3)&amp;" "&amp;IF(ISNUMBER(Gradebook!X31),TEXT(Gradebook!X31/(Gradebook!X$6+100*(Gradebook!X$6="")),"0%"),IF(Gradebook!X31="M","missing","exempt"))&amp;"; ")</f>
        <v/>
      </c>
      <c r="X25" s="94" t="str">
        <f>IF(OR($A25="",Gradebook!Y31=""),"",IF(Gradebook!Y$3="","Assignment 13",Gradebook!Y$3)&amp;" "&amp;IF(ISNUMBER(Gradebook!Y31),TEXT(Gradebook!Y31/(Gradebook!Y$6+100*(Gradebook!Y$6="")),"0%"),IF(Gradebook!Y31="M","missing","exempt"))&amp;"; ")</f>
        <v/>
      </c>
      <c r="Y25" s="94" t="str">
        <f>IF(OR($A25="",Gradebook!Z31=""),"",IF(Gradebook!Z$3="","Assignment 14",Gradebook!Z$3)&amp;" "&amp;IF(ISNUMBER(Gradebook!Z31),TEXT(Gradebook!Z31/(Gradebook!Z$6+100*(Gradebook!Z$6="")),"0%"),IF(Gradebook!Z31="M","missing","exempt"))&amp;"; ")</f>
        <v/>
      </c>
      <c r="Z25" s="94" t="str">
        <f>IF(OR($A25="",Gradebook!AA31=""),"",IF(Gradebook!AA$3="","Assignment 15",Gradebook!AA$3)&amp;" "&amp;IF(ISNUMBER(Gradebook!AA31),TEXT(Gradebook!AA31/(Gradebook!AA$6+100*(Gradebook!AA$6="")),"0%"),IF(Gradebook!AA31="M","missing","exempt"))&amp;"; ")</f>
        <v/>
      </c>
      <c r="AA25" s="94" t="str">
        <f>IF(OR($A25="",Gradebook!AB31=""),"",IF(Gradebook!AB$3="","Assignment 16",Gradebook!AB$3)&amp;" "&amp;IF(ISNUMBER(Gradebook!AB31),TEXT(Gradebook!AB31/(Gradebook!AB$6+100*(Gradebook!AB$6="")),"0%"),IF(Gradebook!AB31="M","missing","exempt"))&amp;"; ")</f>
        <v/>
      </c>
      <c r="AB25" s="94" t="str">
        <f>IF(OR($A25="",Gradebook!AC31=""),"",IF(Gradebook!AC$3="","Assignment 17",Gradebook!AC$3)&amp;" "&amp;IF(ISNUMBER(Gradebook!AC31),TEXT(Gradebook!AC31/(Gradebook!AC$6+100*(Gradebook!AC$6="")),"0%"),IF(Gradebook!AC31="M","missing","exempt"))&amp;"; ")</f>
        <v/>
      </c>
      <c r="AC25" s="94" t="str">
        <f>IF(OR($A25="",Gradebook!AD31=""),"",IF(Gradebook!AD$3="","Assignment 18",Gradebook!AD$3)&amp;" "&amp;IF(ISNUMBER(Gradebook!AD31),TEXT(Gradebook!AD31/(Gradebook!AD$6+100*(Gradebook!AD$6="")),"0%"),IF(Gradebook!AD31="M","missing","exempt"))&amp;"; ")</f>
        <v/>
      </c>
      <c r="AD25" s="94" t="str">
        <f>IF(OR($A25="",Gradebook!AE31=""),"",IF(Gradebook!AE$3="","Assignment 19",Gradebook!AE$3)&amp;" "&amp;IF(ISNUMBER(Gradebook!AE31),TEXT(Gradebook!AE31/(Gradebook!AE$6+100*(Gradebook!AE$6="")),"0%"),IF(Gradebook!AE31="M","missing","exempt"))&amp;"; ")</f>
        <v/>
      </c>
      <c r="AE25" s="94" t="str">
        <f>IF(OR($A25="",Gradebook!AF31=""),"",IF(Gradebook!AF$3="","Assignment 20",Gradebook!AF$3)&amp;" "&amp;IF(ISNUMBER(Gradebook!AF31),TEXT(Gradebook!AF31/(Gradebook!AF$6+100*(Gradebook!AF$6="")),"0%"),IF(Gradebook!AF31="M","missing","exempt"))&amp;"; ")</f>
        <v/>
      </c>
      <c r="AF25" s="94" t="str">
        <f>IF(OR($A25="",Gradebook!AG31=""),"",IF(Gradebook!AG$3="","Assignment 21",Gradebook!AG$3)&amp;" "&amp;IF(ISNUMBER(Gradebook!AG31),TEXT(Gradebook!AG31/(Gradebook!AG$6+100*(Gradebook!AG$6="")),"0%"),IF(Gradebook!AG31="M","missing","exempt"))&amp;"; ")</f>
        <v/>
      </c>
      <c r="AG25" s="94" t="str">
        <f>IF(OR($A25="",Gradebook!AH31=""),"",IF(Gradebook!AH$3="","Assignment 22",Gradebook!AH$3)&amp;" "&amp;IF(ISNUMBER(Gradebook!AH31),TEXT(Gradebook!AH31/(Gradebook!AH$6+100*(Gradebook!AH$6="")),"0%"),IF(Gradebook!AH31="M","missing","exempt"))&amp;"; ")</f>
        <v/>
      </c>
      <c r="AH25" s="94" t="str">
        <f>IF(OR($A25="",Gradebook!AI31=""),"",IF(Gradebook!AI$3="","Assignment 23",Gradebook!AI$3)&amp;" "&amp;IF(ISNUMBER(Gradebook!AI31),TEXT(Gradebook!AI31/(Gradebook!AI$6+100*(Gradebook!AI$6="")),"0%"),IF(Gradebook!AI31="M","missing","exempt"))&amp;"; ")</f>
        <v/>
      </c>
      <c r="AI25" s="94" t="str">
        <f>IF(OR($A25="",Gradebook!AJ31=""),"",IF(Gradebook!AJ$3="","Assignment 24",Gradebook!AJ$3)&amp;" "&amp;IF(ISNUMBER(Gradebook!AJ31),TEXT(Gradebook!AJ31/(Gradebook!AJ$6+100*(Gradebook!AJ$6="")),"0%"),IF(Gradebook!AJ31="M","missing","exempt"))&amp;"; ")</f>
        <v/>
      </c>
      <c r="AJ25" s="94" t="str">
        <f>IF(OR($A25="",Gradebook!AK31=""),"",IF(Gradebook!AK$3="","Assignment 25",Gradebook!AK$3)&amp;" "&amp;IF(ISNUMBER(Gradebook!AK31),TEXT(Gradebook!AK31/(Gradebook!AK$6+100*(Gradebook!AK$6="")),"0%"),IF(Gradebook!AK31="M","missing","exempt"))&amp;"; ")</f>
        <v/>
      </c>
      <c r="AK25" s="94" t="str">
        <f>IF(OR($A25="",Gradebook!AL31=""),"",IF(Gradebook!AL$3="","Assignment 26",Gradebook!AL$3)&amp;" "&amp;IF(ISNUMBER(Gradebook!AL31),TEXT(Gradebook!AL31/(Gradebook!AL$6+100*(Gradebook!AL$6="")),"0%"),IF(Gradebook!AL31="M","missing","exempt"))&amp;"; ")</f>
        <v/>
      </c>
      <c r="AL25" s="94" t="str">
        <f>IF(OR($A25="",Gradebook!AM31=""),"",IF(Gradebook!AM$3="","Assignment 27",Gradebook!AM$3)&amp;" "&amp;IF(ISNUMBER(Gradebook!AM31),TEXT(Gradebook!AM31/(Gradebook!AM$6+100*(Gradebook!AM$6="")),"0%"),IF(Gradebook!AM31="M","missing","exempt"))&amp;"; ")</f>
        <v/>
      </c>
      <c r="AM25" s="94" t="str">
        <f>IF(OR($A25="",Gradebook!AN31=""),"",IF(Gradebook!AN$3="","Assignment 28",Gradebook!AN$3)&amp;" "&amp;IF(ISNUMBER(Gradebook!AN31),TEXT(Gradebook!AN31/(Gradebook!AN$6+100*(Gradebook!AN$6="")),"0%"),IF(Gradebook!AN31="M","missing","exempt"))&amp;"; ")</f>
        <v/>
      </c>
      <c r="AN25" s="94" t="str">
        <f>IF(OR($A25="",Gradebook!AO31=""),"",IF(Gradebook!AO$3="","Assignment 29",Gradebook!AO$3)&amp;" "&amp;IF(ISNUMBER(Gradebook!AO31),TEXT(Gradebook!AO31/(Gradebook!AO$6+100*(Gradebook!AO$6="")),"0%"),IF(Gradebook!AO31="M","missing","exempt"))&amp;"; ")</f>
        <v/>
      </c>
      <c r="AO25" s="94" t="str">
        <f>IF(OR($A25="",Gradebook!AP31=""),"",IF(Gradebook!AP$3="","Assignment 30",Gradebook!AP$3)&amp;" "&amp;IF(ISNUMBER(Gradebook!AP31),TEXT(Gradebook!AP31/(Gradebook!AP$6+100*(Gradebook!AP$6="")),"0%"),IF(Gradebook!AP31="M","missing","exempt"))&amp;"; ")</f>
        <v/>
      </c>
      <c r="AP25" s="94" t="str">
        <f>IF(OR($A25="",Gradebook!AQ31=""),"",IF(Gradebook!AQ$3="","Assignment 31",Gradebook!AQ$3)&amp;" "&amp;IF(ISNUMBER(Gradebook!AQ31),TEXT(Gradebook!AQ31/(Gradebook!AQ$6+100*(Gradebook!AQ$6="")),"0%"),IF(Gradebook!AQ31="M","missing","exempt"))&amp;"; ")</f>
        <v/>
      </c>
      <c r="AQ25" s="94" t="str">
        <f>IF(OR($A25="",Gradebook!AR31=""),"",IF(Gradebook!AR$3="","Assignment 32",Gradebook!AR$3)&amp;" "&amp;IF(ISNUMBER(Gradebook!AR31),TEXT(Gradebook!AR31/(Gradebook!AR$6+100*(Gradebook!AR$6="")),"0%"),IF(Gradebook!AR31="M","missing","exempt"))&amp;"; ")</f>
        <v/>
      </c>
      <c r="AR25" s="94" t="str">
        <f>IF(OR($A25="",Gradebook!AS31=""),"",IF(Gradebook!AS$3="","Assignment 33",Gradebook!AS$3)&amp;" "&amp;IF(ISNUMBER(Gradebook!AS31),TEXT(Gradebook!AS31/(Gradebook!AS$6+100*(Gradebook!AS$6="")),"0%"),IF(Gradebook!AS31="M","missing","exempt"))&amp;"; ")</f>
        <v/>
      </c>
      <c r="AS25" s="94" t="str">
        <f>IF(OR($A25="",Gradebook!AT31=""),"",IF(Gradebook!AT$3="","Assignment 34",Gradebook!AT$3)&amp;" "&amp;IF(ISNUMBER(Gradebook!AT31),TEXT(Gradebook!AT31/(Gradebook!AT$6+100*(Gradebook!AT$6="")),"0%"),IF(Gradebook!AT31="M","missing","exempt"))&amp;"; ")</f>
        <v/>
      </c>
      <c r="AT25" s="94" t="str">
        <f>IF(OR($A25="",Gradebook!AU31=""),"",IF(Gradebook!AU$3="","Assignment 35",Gradebook!AU$3)&amp;" "&amp;IF(ISNUMBER(Gradebook!AU31),TEXT(Gradebook!AU31/(Gradebook!AU$6+100*(Gradebook!AU$6="")),"0%"),IF(Gradebook!AU31="M","missing","exempt"))&amp;"; ")</f>
        <v/>
      </c>
      <c r="AU25" s="94" t="str">
        <f>IF(OR($A25="",Gradebook!AV31=""),"",IF(Gradebook!AV$3="","Assignment 36",Gradebook!AV$3)&amp;" "&amp;IF(ISNUMBER(Gradebook!AV31),TEXT(Gradebook!AV31/(Gradebook!AV$6+100*(Gradebook!AV$6="")),"0%"),IF(Gradebook!AV31="M","missing","exempt"))&amp;"; ")</f>
        <v/>
      </c>
      <c r="AV25" s="94" t="str">
        <f>IF(OR($A25="",Gradebook!AW31=""),"",IF(Gradebook!AW$3="","Assignment 37",Gradebook!AW$3)&amp;" "&amp;IF(ISNUMBER(Gradebook!AW31),TEXT(Gradebook!AW31/(Gradebook!AW$6+100*(Gradebook!AW$6="")),"0%"),IF(Gradebook!AW31="M","missing","exempt"))&amp;"; ")</f>
        <v/>
      </c>
      <c r="AW25" s="94" t="str">
        <f>IF(OR($A25="",Gradebook!AX31=""),"",IF(Gradebook!AX$3="","Assignment 38",Gradebook!AX$3)&amp;" "&amp;IF(ISNUMBER(Gradebook!AX31),TEXT(Gradebook!AX31/(Gradebook!AX$6+100*(Gradebook!AX$6="")),"0%"),IF(Gradebook!AX31="M","missing","exempt"))&amp;"; ")</f>
        <v/>
      </c>
      <c r="AX25" s="94" t="str">
        <f>IF(OR($A25="",Gradebook!AY31=""),"",IF(Gradebook!AY$3="","Assignment 39",Gradebook!AY$3)&amp;" "&amp;IF(ISNUMBER(Gradebook!AY31),TEXT(Gradebook!AY31/(Gradebook!AY$6+100*(Gradebook!AY$6="")),"0%"),IF(Gradebook!AY31="M","missing","exempt"))&amp;"; ")</f>
        <v/>
      </c>
      <c r="AY25" s="94" t="str">
        <f>IF(OR($A25="",Gradebook!AZ31=""),"",IF(Gradebook!AZ$3="","Assignment 40",Gradebook!AZ$3)&amp;" "&amp;IF(ISNUMBER(Gradebook!AZ31),TEXT(Gradebook!AZ31/(Gradebook!AZ$6+100*(Gradebook!AZ$6="")),"0%"),IF(Gradebook!AZ31="M","missing","exempt"))&amp;"; ")</f>
        <v/>
      </c>
      <c r="AZ25" s="94" t="str">
        <f>IF($A25="","",IF(ISNUMBER(Gradebook!F31),Gradebook!F$3&amp;" "&amp;TEXT(Gradebook!F31,"0%")&amp;"; ","")&amp;IF(ISNUMBER(Gradebook!G31),Gradebook!G$3&amp;" "&amp;TEXT(Gradebook!G31,"0%")&amp;"; ","")&amp;IF(ISNUMBER(Gradebook!H31),Gradebook!H$3&amp;" "&amp;TEXT(Gradebook!H31,"0%")&amp;"; ","")&amp;IF(ISNUMBER(Gradebook!I31),Gradebook!I$3&amp;" "&amp;TEXT(Gradebook!I31,"0%")&amp;"; ","")&amp;IF(ISNUMBER(Gradebook!J31),Gradebook!J$3&amp;" "&amp;TEXT(Gradebook!J31,"0%")&amp;"; ","")&amp;IF(ISNUMBER(Gradebook!K31),Gradebook!K$3&amp;" "&amp;TEXT(Gradebook!K31,"0%")&amp;"; ",""))</f>
        <v/>
      </c>
      <c r="BA25" s="94" t="str">
        <f t="shared" si="3"/>
        <v/>
      </c>
      <c r="BB25" s="94" t="str">
        <f>IF(NOT(ISNUMBER($K25)),"",IF(INDEX('Learning Skills'!$C$7:$C$46,$K25)="","","Responsibility "&amp;INDEX('Learning Skills'!$C$7:$C$46,$K25)&amp;"; ")&amp;IF(INDEX('Learning Skills'!$D$7:$D$46,$K25)="","","Organization "&amp;INDEX('Learning Skills'!$D$7:$D$46,$K25)&amp;"; ")&amp;IF(INDEX('Learning Skills'!$E$7:$E$46,$K25)="","","Independent Work "&amp;INDEX('Learning Skills'!$E$7:$E$46,$K25)&amp;"; ")&amp;IF(INDEX('Learning Skills'!$F$7:$F$46,$K25)="","","Collaboration "&amp;INDEX('Learning Skills'!$F$7:$F$46,$K25)&amp;"; ")&amp;IF(INDEX('Learning Skills'!$G$7:$G$46,$K25)="","","Initiative "&amp;INDEX('Learning Skills'!$G$7:$G$46,$K25)&amp;"; ")&amp;IF(INDEX('Learning Skills'!$H$7:$H$46,$K25)="","","Self-Regulation "&amp;INDEX('Learning Skills'!$H$7:$H$46,$K25)&amp;"; "))</f>
        <v/>
      </c>
    </row>
    <row r="26" spans="1:54" ht="62" customHeight="1" x14ac:dyDescent="0.45">
      <c r="A26" s="95" t="str">
        <f>IF(Gradebook!$B32="","",Gradebook!$A32)</f>
        <v/>
      </c>
      <c r="B26" s="95" t="str">
        <f>IF($A26="","",Gradebook!$C32&amp;"")</f>
        <v/>
      </c>
      <c r="C26" s="96" t="str">
        <f>IF($A26="","",Gradebook!$D32)</f>
        <v/>
      </c>
      <c r="D26" s="95" t="str">
        <f>IF($A26="","",Gradebook!$E32&amp;"")</f>
        <v/>
      </c>
      <c r="E26" s="95" t="str">
        <f t="shared" si="0"/>
        <v/>
      </c>
      <c r="F26" s="95" t="str">
        <f t="shared" si="1"/>
        <v/>
      </c>
      <c r="G26" s="95" t="str">
        <f>IF($A26="","",Gradebook!$L32&amp;"")</f>
        <v/>
      </c>
      <c r="H26" s="95" t="str">
        <f t="shared" si="2"/>
        <v/>
      </c>
      <c r="I26" s="95" t="str">
        <f>IF(NOT(ISNUMBER($K26)),"",INDEX('Learning Skills'!$I$7:$I$46,$K26)&amp;"")</f>
        <v/>
      </c>
      <c r="K26" s="94" t="str">
        <f>IF($A26="","",IFERROR(MATCH($A26,'Learning Skills'!$A$7:$A$46,0),""))</f>
        <v/>
      </c>
      <c r="L26" s="94" t="str">
        <f>IF(OR($A26="",Gradebook!M32=""),"",IF(Gradebook!M$3="","Assignment 1",Gradebook!M$3)&amp;" "&amp;IF(ISNUMBER(Gradebook!M32),TEXT(Gradebook!M32/(Gradebook!M$6+100*(Gradebook!M$6="")),"0%"),IF(Gradebook!M32="M","missing","exempt"))&amp;"; ")</f>
        <v/>
      </c>
      <c r="M26" s="94" t="str">
        <f>IF(OR($A26="",Gradebook!N32=""),"",IF(Gradebook!N$3="","Assignment 2",Gradebook!N$3)&amp;" "&amp;IF(ISNUMBER(Gradebook!N32),TEXT(Gradebook!N32/(Gradebook!N$6+100*(Gradebook!N$6="")),"0%"),IF(Gradebook!N32="M","missing","exempt"))&amp;"; ")</f>
        <v/>
      </c>
      <c r="N26" s="94" t="str">
        <f>IF(OR($A26="",Gradebook!O32=""),"",IF(Gradebook!O$3="","Assignment 3",Gradebook!O$3)&amp;" "&amp;IF(ISNUMBER(Gradebook!O32),TEXT(Gradebook!O32/(Gradebook!O$6+100*(Gradebook!O$6="")),"0%"),IF(Gradebook!O32="M","missing","exempt"))&amp;"; ")</f>
        <v/>
      </c>
      <c r="O26" s="94" t="str">
        <f>IF(OR($A26="",Gradebook!P32=""),"",IF(Gradebook!P$3="","Assignment 4",Gradebook!P$3)&amp;" "&amp;IF(ISNUMBER(Gradebook!P32),TEXT(Gradebook!P32/(Gradebook!P$6+100*(Gradebook!P$6="")),"0%"),IF(Gradebook!P32="M","missing","exempt"))&amp;"; ")</f>
        <v/>
      </c>
      <c r="P26" s="94" t="str">
        <f>IF(OR($A26="",Gradebook!Q32=""),"",IF(Gradebook!Q$3="","Assignment 5",Gradebook!Q$3)&amp;" "&amp;IF(ISNUMBER(Gradebook!Q32),TEXT(Gradebook!Q32/(Gradebook!Q$6+100*(Gradebook!Q$6="")),"0%"),IF(Gradebook!Q32="M","missing","exempt"))&amp;"; ")</f>
        <v/>
      </c>
      <c r="Q26" s="94" t="str">
        <f>IF(OR($A26="",Gradebook!R32=""),"",IF(Gradebook!R$3="","Assignment 6",Gradebook!R$3)&amp;" "&amp;IF(ISNUMBER(Gradebook!R32),TEXT(Gradebook!R32/(Gradebook!R$6+100*(Gradebook!R$6="")),"0%"),IF(Gradebook!R32="M","missing","exempt"))&amp;"; ")</f>
        <v/>
      </c>
      <c r="R26" s="94" t="str">
        <f>IF(OR($A26="",Gradebook!S32=""),"",IF(Gradebook!S$3="","Assignment 7",Gradebook!S$3)&amp;" "&amp;IF(ISNUMBER(Gradebook!S32),TEXT(Gradebook!S32/(Gradebook!S$6+100*(Gradebook!S$6="")),"0%"),IF(Gradebook!S32="M","missing","exempt"))&amp;"; ")</f>
        <v/>
      </c>
      <c r="S26" s="94" t="str">
        <f>IF(OR($A26="",Gradebook!T32=""),"",IF(Gradebook!T$3="","Assignment 8",Gradebook!T$3)&amp;" "&amp;IF(ISNUMBER(Gradebook!T32),TEXT(Gradebook!T32/(Gradebook!T$6+100*(Gradebook!T$6="")),"0%"),IF(Gradebook!T32="M","missing","exempt"))&amp;"; ")</f>
        <v/>
      </c>
      <c r="T26" s="94" t="str">
        <f>IF(OR($A26="",Gradebook!U32=""),"",IF(Gradebook!U$3="","Assignment 9",Gradebook!U$3)&amp;" "&amp;IF(ISNUMBER(Gradebook!U32),TEXT(Gradebook!U32/(Gradebook!U$6+100*(Gradebook!U$6="")),"0%"),IF(Gradebook!U32="M","missing","exempt"))&amp;"; ")</f>
        <v/>
      </c>
      <c r="U26" s="94" t="str">
        <f>IF(OR($A26="",Gradebook!V32=""),"",IF(Gradebook!V$3="","Assignment 10",Gradebook!V$3)&amp;" "&amp;IF(ISNUMBER(Gradebook!V32),TEXT(Gradebook!V32/(Gradebook!V$6+100*(Gradebook!V$6="")),"0%"),IF(Gradebook!V32="M","missing","exempt"))&amp;"; ")</f>
        <v/>
      </c>
      <c r="V26" s="94" t="str">
        <f>IF(OR($A26="",Gradebook!W32=""),"",IF(Gradebook!W$3="","Assignment 11",Gradebook!W$3)&amp;" "&amp;IF(ISNUMBER(Gradebook!W32),TEXT(Gradebook!W32/(Gradebook!W$6+100*(Gradebook!W$6="")),"0%"),IF(Gradebook!W32="M","missing","exempt"))&amp;"; ")</f>
        <v/>
      </c>
      <c r="W26" s="94" t="str">
        <f>IF(OR($A26="",Gradebook!X32=""),"",IF(Gradebook!X$3="","Assignment 12",Gradebook!X$3)&amp;" "&amp;IF(ISNUMBER(Gradebook!X32),TEXT(Gradebook!X32/(Gradebook!X$6+100*(Gradebook!X$6="")),"0%"),IF(Gradebook!X32="M","missing","exempt"))&amp;"; ")</f>
        <v/>
      </c>
      <c r="X26" s="94" t="str">
        <f>IF(OR($A26="",Gradebook!Y32=""),"",IF(Gradebook!Y$3="","Assignment 13",Gradebook!Y$3)&amp;" "&amp;IF(ISNUMBER(Gradebook!Y32),TEXT(Gradebook!Y32/(Gradebook!Y$6+100*(Gradebook!Y$6="")),"0%"),IF(Gradebook!Y32="M","missing","exempt"))&amp;"; ")</f>
        <v/>
      </c>
      <c r="Y26" s="94" t="str">
        <f>IF(OR($A26="",Gradebook!Z32=""),"",IF(Gradebook!Z$3="","Assignment 14",Gradebook!Z$3)&amp;" "&amp;IF(ISNUMBER(Gradebook!Z32),TEXT(Gradebook!Z32/(Gradebook!Z$6+100*(Gradebook!Z$6="")),"0%"),IF(Gradebook!Z32="M","missing","exempt"))&amp;"; ")</f>
        <v/>
      </c>
      <c r="Z26" s="94" t="str">
        <f>IF(OR($A26="",Gradebook!AA32=""),"",IF(Gradebook!AA$3="","Assignment 15",Gradebook!AA$3)&amp;" "&amp;IF(ISNUMBER(Gradebook!AA32),TEXT(Gradebook!AA32/(Gradebook!AA$6+100*(Gradebook!AA$6="")),"0%"),IF(Gradebook!AA32="M","missing","exempt"))&amp;"; ")</f>
        <v/>
      </c>
      <c r="AA26" s="94" t="str">
        <f>IF(OR($A26="",Gradebook!AB32=""),"",IF(Gradebook!AB$3="","Assignment 16",Gradebook!AB$3)&amp;" "&amp;IF(ISNUMBER(Gradebook!AB32),TEXT(Gradebook!AB32/(Gradebook!AB$6+100*(Gradebook!AB$6="")),"0%"),IF(Gradebook!AB32="M","missing","exempt"))&amp;"; ")</f>
        <v/>
      </c>
      <c r="AB26" s="94" t="str">
        <f>IF(OR($A26="",Gradebook!AC32=""),"",IF(Gradebook!AC$3="","Assignment 17",Gradebook!AC$3)&amp;" "&amp;IF(ISNUMBER(Gradebook!AC32),TEXT(Gradebook!AC32/(Gradebook!AC$6+100*(Gradebook!AC$6="")),"0%"),IF(Gradebook!AC32="M","missing","exempt"))&amp;"; ")</f>
        <v/>
      </c>
      <c r="AC26" s="94" t="str">
        <f>IF(OR($A26="",Gradebook!AD32=""),"",IF(Gradebook!AD$3="","Assignment 18",Gradebook!AD$3)&amp;" "&amp;IF(ISNUMBER(Gradebook!AD32),TEXT(Gradebook!AD32/(Gradebook!AD$6+100*(Gradebook!AD$6="")),"0%"),IF(Gradebook!AD32="M","missing","exempt"))&amp;"; ")</f>
        <v/>
      </c>
      <c r="AD26" s="94" t="str">
        <f>IF(OR($A26="",Gradebook!AE32=""),"",IF(Gradebook!AE$3="","Assignment 19",Gradebook!AE$3)&amp;" "&amp;IF(ISNUMBER(Gradebook!AE32),TEXT(Gradebook!AE32/(Gradebook!AE$6+100*(Gradebook!AE$6="")),"0%"),IF(Gradebook!AE32="M","missing","exempt"))&amp;"; ")</f>
        <v/>
      </c>
      <c r="AE26" s="94" t="str">
        <f>IF(OR($A26="",Gradebook!AF32=""),"",IF(Gradebook!AF$3="","Assignment 20",Gradebook!AF$3)&amp;" "&amp;IF(ISNUMBER(Gradebook!AF32),TEXT(Gradebook!AF32/(Gradebook!AF$6+100*(Gradebook!AF$6="")),"0%"),IF(Gradebook!AF32="M","missing","exempt"))&amp;"; ")</f>
        <v/>
      </c>
      <c r="AF26" s="94" t="str">
        <f>IF(OR($A26="",Gradebook!AG32=""),"",IF(Gradebook!AG$3="","Assignment 21",Gradebook!AG$3)&amp;" "&amp;IF(ISNUMBER(Gradebook!AG32),TEXT(Gradebook!AG32/(Gradebook!AG$6+100*(Gradebook!AG$6="")),"0%"),IF(Gradebook!AG32="M","missing","exempt"))&amp;"; ")</f>
        <v/>
      </c>
      <c r="AG26" s="94" t="str">
        <f>IF(OR($A26="",Gradebook!AH32=""),"",IF(Gradebook!AH$3="","Assignment 22",Gradebook!AH$3)&amp;" "&amp;IF(ISNUMBER(Gradebook!AH32),TEXT(Gradebook!AH32/(Gradebook!AH$6+100*(Gradebook!AH$6="")),"0%"),IF(Gradebook!AH32="M","missing","exempt"))&amp;"; ")</f>
        <v/>
      </c>
      <c r="AH26" s="94" t="str">
        <f>IF(OR($A26="",Gradebook!AI32=""),"",IF(Gradebook!AI$3="","Assignment 23",Gradebook!AI$3)&amp;" "&amp;IF(ISNUMBER(Gradebook!AI32),TEXT(Gradebook!AI32/(Gradebook!AI$6+100*(Gradebook!AI$6="")),"0%"),IF(Gradebook!AI32="M","missing","exempt"))&amp;"; ")</f>
        <v/>
      </c>
      <c r="AI26" s="94" t="str">
        <f>IF(OR($A26="",Gradebook!AJ32=""),"",IF(Gradebook!AJ$3="","Assignment 24",Gradebook!AJ$3)&amp;" "&amp;IF(ISNUMBER(Gradebook!AJ32),TEXT(Gradebook!AJ32/(Gradebook!AJ$6+100*(Gradebook!AJ$6="")),"0%"),IF(Gradebook!AJ32="M","missing","exempt"))&amp;"; ")</f>
        <v/>
      </c>
      <c r="AJ26" s="94" t="str">
        <f>IF(OR($A26="",Gradebook!AK32=""),"",IF(Gradebook!AK$3="","Assignment 25",Gradebook!AK$3)&amp;" "&amp;IF(ISNUMBER(Gradebook!AK32),TEXT(Gradebook!AK32/(Gradebook!AK$6+100*(Gradebook!AK$6="")),"0%"),IF(Gradebook!AK32="M","missing","exempt"))&amp;"; ")</f>
        <v/>
      </c>
      <c r="AK26" s="94" t="str">
        <f>IF(OR($A26="",Gradebook!AL32=""),"",IF(Gradebook!AL$3="","Assignment 26",Gradebook!AL$3)&amp;" "&amp;IF(ISNUMBER(Gradebook!AL32),TEXT(Gradebook!AL32/(Gradebook!AL$6+100*(Gradebook!AL$6="")),"0%"),IF(Gradebook!AL32="M","missing","exempt"))&amp;"; ")</f>
        <v/>
      </c>
      <c r="AL26" s="94" t="str">
        <f>IF(OR($A26="",Gradebook!AM32=""),"",IF(Gradebook!AM$3="","Assignment 27",Gradebook!AM$3)&amp;" "&amp;IF(ISNUMBER(Gradebook!AM32),TEXT(Gradebook!AM32/(Gradebook!AM$6+100*(Gradebook!AM$6="")),"0%"),IF(Gradebook!AM32="M","missing","exempt"))&amp;"; ")</f>
        <v/>
      </c>
      <c r="AM26" s="94" t="str">
        <f>IF(OR($A26="",Gradebook!AN32=""),"",IF(Gradebook!AN$3="","Assignment 28",Gradebook!AN$3)&amp;" "&amp;IF(ISNUMBER(Gradebook!AN32),TEXT(Gradebook!AN32/(Gradebook!AN$6+100*(Gradebook!AN$6="")),"0%"),IF(Gradebook!AN32="M","missing","exempt"))&amp;"; ")</f>
        <v/>
      </c>
      <c r="AN26" s="94" t="str">
        <f>IF(OR($A26="",Gradebook!AO32=""),"",IF(Gradebook!AO$3="","Assignment 29",Gradebook!AO$3)&amp;" "&amp;IF(ISNUMBER(Gradebook!AO32),TEXT(Gradebook!AO32/(Gradebook!AO$6+100*(Gradebook!AO$6="")),"0%"),IF(Gradebook!AO32="M","missing","exempt"))&amp;"; ")</f>
        <v/>
      </c>
      <c r="AO26" s="94" t="str">
        <f>IF(OR($A26="",Gradebook!AP32=""),"",IF(Gradebook!AP$3="","Assignment 30",Gradebook!AP$3)&amp;" "&amp;IF(ISNUMBER(Gradebook!AP32),TEXT(Gradebook!AP32/(Gradebook!AP$6+100*(Gradebook!AP$6="")),"0%"),IF(Gradebook!AP32="M","missing","exempt"))&amp;"; ")</f>
        <v/>
      </c>
      <c r="AP26" s="94" t="str">
        <f>IF(OR($A26="",Gradebook!AQ32=""),"",IF(Gradebook!AQ$3="","Assignment 31",Gradebook!AQ$3)&amp;" "&amp;IF(ISNUMBER(Gradebook!AQ32),TEXT(Gradebook!AQ32/(Gradebook!AQ$6+100*(Gradebook!AQ$6="")),"0%"),IF(Gradebook!AQ32="M","missing","exempt"))&amp;"; ")</f>
        <v/>
      </c>
      <c r="AQ26" s="94" t="str">
        <f>IF(OR($A26="",Gradebook!AR32=""),"",IF(Gradebook!AR$3="","Assignment 32",Gradebook!AR$3)&amp;" "&amp;IF(ISNUMBER(Gradebook!AR32),TEXT(Gradebook!AR32/(Gradebook!AR$6+100*(Gradebook!AR$6="")),"0%"),IF(Gradebook!AR32="M","missing","exempt"))&amp;"; ")</f>
        <v/>
      </c>
      <c r="AR26" s="94" t="str">
        <f>IF(OR($A26="",Gradebook!AS32=""),"",IF(Gradebook!AS$3="","Assignment 33",Gradebook!AS$3)&amp;" "&amp;IF(ISNUMBER(Gradebook!AS32),TEXT(Gradebook!AS32/(Gradebook!AS$6+100*(Gradebook!AS$6="")),"0%"),IF(Gradebook!AS32="M","missing","exempt"))&amp;"; ")</f>
        <v/>
      </c>
      <c r="AS26" s="94" t="str">
        <f>IF(OR($A26="",Gradebook!AT32=""),"",IF(Gradebook!AT$3="","Assignment 34",Gradebook!AT$3)&amp;" "&amp;IF(ISNUMBER(Gradebook!AT32),TEXT(Gradebook!AT32/(Gradebook!AT$6+100*(Gradebook!AT$6="")),"0%"),IF(Gradebook!AT32="M","missing","exempt"))&amp;"; ")</f>
        <v/>
      </c>
      <c r="AT26" s="94" t="str">
        <f>IF(OR($A26="",Gradebook!AU32=""),"",IF(Gradebook!AU$3="","Assignment 35",Gradebook!AU$3)&amp;" "&amp;IF(ISNUMBER(Gradebook!AU32),TEXT(Gradebook!AU32/(Gradebook!AU$6+100*(Gradebook!AU$6="")),"0%"),IF(Gradebook!AU32="M","missing","exempt"))&amp;"; ")</f>
        <v/>
      </c>
      <c r="AU26" s="94" t="str">
        <f>IF(OR($A26="",Gradebook!AV32=""),"",IF(Gradebook!AV$3="","Assignment 36",Gradebook!AV$3)&amp;" "&amp;IF(ISNUMBER(Gradebook!AV32),TEXT(Gradebook!AV32/(Gradebook!AV$6+100*(Gradebook!AV$6="")),"0%"),IF(Gradebook!AV32="M","missing","exempt"))&amp;"; ")</f>
        <v/>
      </c>
      <c r="AV26" s="94" t="str">
        <f>IF(OR($A26="",Gradebook!AW32=""),"",IF(Gradebook!AW$3="","Assignment 37",Gradebook!AW$3)&amp;" "&amp;IF(ISNUMBER(Gradebook!AW32),TEXT(Gradebook!AW32/(Gradebook!AW$6+100*(Gradebook!AW$6="")),"0%"),IF(Gradebook!AW32="M","missing","exempt"))&amp;"; ")</f>
        <v/>
      </c>
      <c r="AW26" s="94" t="str">
        <f>IF(OR($A26="",Gradebook!AX32=""),"",IF(Gradebook!AX$3="","Assignment 38",Gradebook!AX$3)&amp;" "&amp;IF(ISNUMBER(Gradebook!AX32),TEXT(Gradebook!AX32/(Gradebook!AX$6+100*(Gradebook!AX$6="")),"0%"),IF(Gradebook!AX32="M","missing","exempt"))&amp;"; ")</f>
        <v/>
      </c>
      <c r="AX26" s="94" t="str">
        <f>IF(OR($A26="",Gradebook!AY32=""),"",IF(Gradebook!AY$3="","Assignment 39",Gradebook!AY$3)&amp;" "&amp;IF(ISNUMBER(Gradebook!AY32),TEXT(Gradebook!AY32/(Gradebook!AY$6+100*(Gradebook!AY$6="")),"0%"),IF(Gradebook!AY32="M","missing","exempt"))&amp;"; ")</f>
        <v/>
      </c>
      <c r="AY26" s="94" t="str">
        <f>IF(OR($A26="",Gradebook!AZ32=""),"",IF(Gradebook!AZ$3="","Assignment 40",Gradebook!AZ$3)&amp;" "&amp;IF(ISNUMBER(Gradebook!AZ32),TEXT(Gradebook!AZ32/(Gradebook!AZ$6+100*(Gradebook!AZ$6="")),"0%"),IF(Gradebook!AZ32="M","missing","exempt"))&amp;"; ")</f>
        <v/>
      </c>
      <c r="AZ26" s="94" t="str">
        <f>IF($A26="","",IF(ISNUMBER(Gradebook!F32),Gradebook!F$3&amp;" "&amp;TEXT(Gradebook!F32,"0%")&amp;"; ","")&amp;IF(ISNUMBER(Gradebook!G32),Gradebook!G$3&amp;" "&amp;TEXT(Gradebook!G32,"0%")&amp;"; ","")&amp;IF(ISNUMBER(Gradebook!H32),Gradebook!H$3&amp;" "&amp;TEXT(Gradebook!H32,"0%")&amp;"; ","")&amp;IF(ISNUMBER(Gradebook!I32),Gradebook!I$3&amp;" "&amp;TEXT(Gradebook!I32,"0%")&amp;"; ","")&amp;IF(ISNUMBER(Gradebook!J32),Gradebook!J$3&amp;" "&amp;TEXT(Gradebook!J32,"0%")&amp;"; ","")&amp;IF(ISNUMBER(Gradebook!K32),Gradebook!K$3&amp;" "&amp;TEXT(Gradebook!K32,"0%")&amp;"; ",""))</f>
        <v/>
      </c>
      <c r="BA26" s="94" t="str">
        <f t="shared" si="3"/>
        <v/>
      </c>
      <c r="BB26" s="94" t="str">
        <f>IF(NOT(ISNUMBER($K26)),"",IF(INDEX('Learning Skills'!$C$7:$C$46,$K26)="","","Responsibility "&amp;INDEX('Learning Skills'!$C$7:$C$46,$K26)&amp;"; ")&amp;IF(INDEX('Learning Skills'!$D$7:$D$46,$K26)="","","Organization "&amp;INDEX('Learning Skills'!$D$7:$D$46,$K26)&amp;"; ")&amp;IF(INDEX('Learning Skills'!$E$7:$E$46,$K26)="","","Independent Work "&amp;INDEX('Learning Skills'!$E$7:$E$46,$K26)&amp;"; ")&amp;IF(INDEX('Learning Skills'!$F$7:$F$46,$K26)="","","Collaboration "&amp;INDEX('Learning Skills'!$F$7:$F$46,$K26)&amp;"; ")&amp;IF(INDEX('Learning Skills'!$G$7:$G$46,$K26)="","","Initiative "&amp;INDEX('Learning Skills'!$G$7:$G$46,$K26)&amp;"; ")&amp;IF(INDEX('Learning Skills'!$H$7:$H$46,$K26)="","","Self-Regulation "&amp;INDEX('Learning Skills'!$H$7:$H$46,$K26)&amp;"; "))</f>
        <v/>
      </c>
    </row>
    <row r="27" spans="1:54" ht="62" customHeight="1" x14ac:dyDescent="0.45">
      <c r="A27" s="95" t="str">
        <f>IF(Gradebook!$B33="","",Gradebook!$A33)</f>
        <v/>
      </c>
      <c r="B27" s="95" t="str">
        <f>IF($A27="","",Gradebook!$C33&amp;"")</f>
        <v/>
      </c>
      <c r="C27" s="96" t="str">
        <f>IF($A27="","",Gradebook!$D33)</f>
        <v/>
      </c>
      <c r="D27" s="95" t="str">
        <f>IF($A27="","",Gradebook!$E33&amp;"")</f>
        <v/>
      </c>
      <c r="E27" s="95" t="str">
        <f t="shared" si="0"/>
        <v/>
      </c>
      <c r="F27" s="95" t="str">
        <f t="shared" si="1"/>
        <v/>
      </c>
      <c r="G27" s="95" t="str">
        <f>IF($A27="","",Gradebook!$L33&amp;"")</f>
        <v/>
      </c>
      <c r="H27" s="95" t="str">
        <f t="shared" si="2"/>
        <v/>
      </c>
      <c r="I27" s="95" t="str">
        <f>IF(NOT(ISNUMBER($K27)),"",INDEX('Learning Skills'!$I$7:$I$46,$K27)&amp;"")</f>
        <v/>
      </c>
      <c r="K27" s="94" t="str">
        <f>IF($A27="","",IFERROR(MATCH($A27,'Learning Skills'!$A$7:$A$46,0),""))</f>
        <v/>
      </c>
      <c r="L27" s="94" t="str">
        <f>IF(OR($A27="",Gradebook!M33=""),"",IF(Gradebook!M$3="","Assignment 1",Gradebook!M$3)&amp;" "&amp;IF(ISNUMBER(Gradebook!M33),TEXT(Gradebook!M33/(Gradebook!M$6+100*(Gradebook!M$6="")),"0%"),IF(Gradebook!M33="M","missing","exempt"))&amp;"; ")</f>
        <v/>
      </c>
      <c r="M27" s="94" t="str">
        <f>IF(OR($A27="",Gradebook!N33=""),"",IF(Gradebook!N$3="","Assignment 2",Gradebook!N$3)&amp;" "&amp;IF(ISNUMBER(Gradebook!N33),TEXT(Gradebook!N33/(Gradebook!N$6+100*(Gradebook!N$6="")),"0%"),IF(Gradebook!N33="M","missing","exempt"))&amp;"; ")</f>
        <v/>
      </c>
      <c r="N27" s="94" t="str">
        <f>IF(OR($A27="",Gradebook!O33=""),"",IF(Gradebook!O$3="","Assignment 3",Gradebook!O$3)&amp;" "&amp;IF(ISNUMBER(Gradebook!O33),TEXT(Gradebook!O33/(Gradebook!O$6+100*(Gradebook!O$6="")),"0%"),IF(Gradebook!O33="M","missing","exempt"))&amp;"; ")</f>
        <v/>
      </c>
      <c r="O27" s="94" t="str">
        <f>IF(OR($A27="",Gradebook!P33=""),"",IF(Gradebook!P$3="","Assignment 4",Gradebook!P$3)&amp;" "&amp;IF(ISNUMBER(Gradebook!P33),TEXT(Gradebook!P33/(Gradebook!P$6+100*(Gradebook!P$6="")),"0%"),IF(Gradebook!P33="M","missing","exempt"))&amp;"; ")</f>
        <v/>
      </c>
      <c r="P27" s="94" t="str">
        <f>IF(OR($A27="",Gradebook!Q33=""),"",IF(Gradebook!Q$3="","Assignment 5",Gradebook!Q$3)&amp;" "&amp;IF(ISNUMBER(Gradebook!Q33),TEXT(Gradebook!Q33/(Gradebook!Q$6+100*(Gradebook!Q$6="")),"0%"),IF(Gradebook!Q33="M","missing","exempt"))&amp;"; ")</f>
        <v/>
      </c>
      <c r="Q27" s="94" t="str">
        <f>IF(OR($A27="",Gradebook!R33=""),"",IF(Gradebook!R$3="","Assignment 6",Gradebook!R$3)&amp;" "&amp;IF(ISNUMBER(Gradebook!R33),TEXT(Gradebook!R33/(Gradebook!R$6+100*(Gradebook!R$6="")),"0%"),IF(Gradebook!R33="M","missing","exempt"))&amp;"; ")</f>
        <v/>
      </c>
      <c r="R27" s="94" t="str">
        <f>IF(OR($A27="",Gradebook!S33=""),"",IF(Gradebook!S$3="","Assignment 7",Gradebook!S$3)&amp;" "&amp;IF(ISNUMBER(Gradebook!S33),TEXT(Gradebook!S33/(Gradebook!S$6+100*(Gradebook!S$6="")),"0%"),IF(Gradebook!S33="M","missing","exempt"))&amp;"; ")</f>
        <v/>
      </c>
      <c r="S27" s="94" t="str">
        <f>IF(OR($A27="",Gradebook!T33=""),"",IF(Gradebook!T$3="","Assignment 8",Gradebook!T$3)&amp;" "&amp;IF(ISNUMBER(Gradebook!T33),TEXT(Gradebook!T33/(Gradebook!T$6+100*(Gradebook!T$6="")),"0%"),IF(Gradebook!T33="M","missing","exempt"))&amp;"; ")</f>
        <v/>
      </c>
      <c r="T27" s="94" t="str">
        <f>IF(OR($A27="",Gradebook!U33=""),"",IF(Gradebook!U$3="","Assignment 9",Gradebook!U$3)&amp;" "&amp;IF(ISNUMBER(Gradebook!U33),TEXT(Gradebook!U33/(Gradebook!U$6+100*(Gradebook!U$6="")),"0%"),IF(Gradebook!U33="M","missing","exempt"))&amp;"; ")</f>
        <v/>
      </c>
      <c r="U27" s="94" t="str">
        <f>IF(OR($A27="",Gradebook!V33=""),"",IF(Gradebook!V$3="","Assignment 10",Gradebook!V$3)&amp;" "&amp;IF(ISNUMBER(Gradebook!V33),TEXT(Gradebook!V33/(Gradebook!V$6+100*(Gradebook!V$6="")),"0%"),IF(Gradebook!V33="M","missing","exempt"))&amp;"; ")</f>
        <v/>
      </c>
      <c r="V27" s="94" t="str">
        <f>IF(OR($A27="",Gradebook!W33=""),"",IF(Gradebook!W$3="","Assignment 11",Gradebook!W$3)&amp;" "&amp;IF(ISNUMBER(Gradebook!W33),TEXT(Gradebook!W33/(Gradebook!W$6+100*(Gradebook!W$6="")),"0%"),IF(Gradebook!W33="M","missing","exempt"))&amp;"; ")</f>
        <v/>
      </c>
      <c r="W27" s="94" t="str">
        <f>IF(OR($A27="",Gradebook!X33=""),"",IF(Gradebook!X$3="","Assignment 12",Gradebook!X$3)&amp;" "&amp;IF(ISNUMBER(Gradebook!X33),TEXT(Gradebook!X33/(Gradebook!X$6+100*(Gradebook!X$6="")),"0%"),IF(Gradebook!X33="M","missing","exempt"))&amp;"; ")</f>
        <v/>
      </c>
      <c r="X27" s="94" t="str">
        <f>IF(OR($A27="",Gradebook!Y33=""),"",IF(Gradebook!Y$3="","Assignment 13",Gradebook!Y$3)&amp;" "&amp;IF(ISNUMBER(Gradebook!Y33),TEXT(Gradebook!Y33/(Gradebook!Y$6+100*(Gradebook!Y$6="")),"0%"),IF(Gradebook!Y33="M","missing","exempt"))&amp;"; ")</f>
        <v/>
      </c>
      <c r="Y27" s="94" t="str">
        <f>IF(OR($A27="",Gradebook!Z33=""),"",IF(Gradebook!Z$3="","Assignment 14",Gradebook!Z$3)&amp;" "&amp;IF(ISNUMBER(Gradebook!Z33),TEXT(Gradebook!Z33/(Gradebook!Z$6+100*(Gradebook!Z$6="")),"0%"),IF(Gradebook!Z33="M","missing","exempt"))&amp;"; ")</f>
        <v/>
      </c>
      <c r="Z27" s="94" t="str">
        <f>IF(OR($A27="",Gradebook!AA33=""),"",IF(Gradebook!AA$3="","Assignment 15",Gradebook!AA$3)&amp;" "&amp;IF(ISNUMBER(Gradebook!AA33),TEXT(Gradebook!AA33/(Gradebook!AA$6+100*(Gradebook!AA$6="")),"0%"),IF(Gradebook!AA33="M","missing","exempt"))&amp;"; ")</f>
        <v/>
      </c>
      <c r="AA27" s="94" t="str">
        <f>IF(OR($A27="",Gradebook!AB33=""),"",IF(Gradebook!AB$3="","Assignment 16",Gradebook!AB$3)&amp;" "&amp;IF(ISNUMBER(Gradebook!AB33),TEXT(Gradebook!AB33/(Gradebook!AB$6+100*(Gradebook!AB$6="")),"0%"),IF(Gradebook!AB33="M","missing","exempt"))&amp;"; ")</f>
        <v/>
      </c>
      <c r="AB27" s="94" t="str">
        <f>IF(OR($A27="",Gradebook!AC33=""),"",IF(Gradebook!AC$3="","Assignment 17",Gradebook!AC$3)&amp;" "&amp;IF(ISNUMBER(Gradebook!AC33),TEXT(Gradebook!AC33/(Gradebook!AC$6+100*(Gradebook!AC$6="")),"0%"),IF(Gradebook!AC33="M","missing","exempt"))&amp;"; ")</f>
        <v/>
      </c>
      <c r="AC27" s="94" t="str">
        <f>IF(OR($A27="",Gradebook!AD33=""),"",IF(Gradebook!AD$3="","Assignment 18",Gradebook!AD$3)&amp;" "&amp;IF(ISNUMBER(Gradebook!AD33),TEXT(Gradebook!AD33/(Gradebook!AD$6+100*(Gradebook!AD$6="")),"0%"),IF(Gradebook!AD33="M","missing","exempt"))&amp;"; ")</f>
        <v/>
      </c>
      <c r="AD27" s="94" t="str">
        <f>IF(OR($A27="",Gradebook!AE33=""),"",IF(Gradebook!AE$3="","Assignment 19",Gradebook!AE$3)&amp;" "&amp;IF(ISNUMBER(Gradebook!AE33),TEXT(Gradebook!AE33/(Gradebook!AE$6+100*(Gradebook!AE$6="")),"0%"),IF(Gradebook!AE33="M","missing","exempt"))&amp;"; ")</f>
        <v/>
      </c>
      <c r="AE27" s="94" t="str">
        <f>IF(OR($A27="",Gradebook!AF33=""),"",IF(Gradebook!AF$3="","Assignment 20",Gradebook!AF$3)&amp;" "&amp;IF(ISNUMBER(Gradebook!AF33),TEXT(Gradebook!AF33/(Gradebook!AF$6+100*(Gradebook!AF$6="")),"0%"),IF(Gradebook!AF33="M","missing","exempt"))&amp;"; ")</f>
        <v/>
      </c>
      <c r="AF27" s="94" t="str">
        <f>IF(OR($A27="",Gradebook!AG33=""),"",IF(Gradebook!AG$3="","Assignment 21",Gradebook!AG$3)&amp;" "&amp;IF(ISNUMBER(Gradebook!AG33),TEXT(Gradebook!AG33/(Gradebook!AG$6+100*(Gradebook!AG$6="")),"0%"),IF(Gradebook!AG33="M","missing","exempt"))&amp;"; ")</f>
        <v/>
      </c>
      <c r="AG27" s="94" t="str">
        <f>IF(OR($A27="",Gradebook!AH33=""),"",IF(Gradebook!AH$3="","Assignment 22",Gradebook!AH$3)&amp;" "&amp;IF(ISNUMBER(Gradebook!AH33),TEXT(Gradebook!AH33/(Gradebook!AH$6+100*(Gradebook!AH$6="")),"0%"),IF(Gradebook!AH33="M","missing","exempt"))&amp;"; ")</f>
        <v/>
      </c>
      <c r="AH27" s="94" t="str">
        <f>IF(OR($A27="",Gradebook!AI33=""),"",IF(Gradebook!AI$3="","Assignment 23",Gradebook!AI$3)&amp;" "&amp;IF(ISNUMBER(Gradebook!AI33),TEXT(Gradebook!AI33/(Gradebook!AI$6+100*(Gradebook!AI$6="")),"0%"),IF(Gradebook!AI33="M","missing","exempt"))&amp;"; ")</f>
        <v/>
      </c>
      <c r="AI27" s="94" t="str">
        <f>IF(OR($A27="",Gradebook!AJ33=""),"",IF(Gradebook!AJ$3="","Assignment 24",Gradebook!AJ$3)&amp;" "&amp;IF(ISNUMBER(Gradebook!AJ33),TEXT(Gradebook!AJ33/(Gradebook!AJ$6+100*(Gradebook!AJ$6="")),"0%"),IF(Gradebook!AJ33="M","missing","exempt"))&amp;"; ")</f>
        <v/>
      </c>
      <c r="AJ27" s="94" t="str">
        <f>IF(OR($A27="",Gradebook!AK33=""),"",IF(Gradebook!AK$3="","Assignment 25",Gradebook!AK$3)&amp;" "&amp;IF(ISNUMBER(Gradebook!AK33),TEXT(Gradebook!AK33/(Gradebook!AK$6+100*(Gradebook!AK$6="")),"0%"),IF(Gradebook!AK33="M","missing","exempt"))&amp;"; ")</f>
        <v/>
      </c>
      <c r="AK27" s="94" t="str">
        <f>IF(OR($A27="",Gradebook!AL33=""),"",IF(Gradebook!AL$3="","Assignment 26",Gradebook!AL$3)&amp;" "&amp;IF(ISNUMBER(Gradebook!AL33),TEXT(Gradebook!AL33/(Gradebook!AL$6+100*(Gradebook!AL$6="")),"0%"),IF(Gradebook!AL33="M","missing","exempt"))&amp;"; ")</f>
        <v/>
      </c>
      <c r="AL27" s="94" t="str">
        <f>IF(OR($A27="",Gradebook!AM33=""),"",IF(Gradebook!AM$3="","Assignment 27",Gradebook!AM$3)&amp;" "&amp;IF(ISNUMBER(Gradebook!AM33),TEXT(Gradebook!AM33/(Gradebook!AM$6+100*(Gradebook!AM$6="")),"0%"),IF(Gradebook!AM33="M","missing","exempt"))&amp;"; ")</f>
        <v/>
      </c>
      <c r="AM27" s="94" t="str">
        <f>IF(OR($A27="",Gradebook!AN33=""),"",IF(Gradebook!AN$3="","Assignment 28",Gradebook!AN$3)&amp;" "&amp;IF(ISNUMBER(Gradebook!AN33),TEXT(Gradebook!AN33/(Gradebook!AN$6+100*(Gradebook!AN$6="")),"0%"),IF(Gradebook!AN33="M","missing","exempt"))&amp;"; ")</f>
        <v/>
      </c>
      <c r="AN27" s="94" t="str">
        <f>IF(OR($A27="",Gradebook!AO33=""),"",IF(Gradebook!AO$3="","Assignment 29",Gradebook!AO$3)&amp;" "&amp;IF(ISNUMBER(Gradebook!AO33),TEXT(Gradebook!AO33/(Gradebook!AO$6+100*(Gradebook!AO$6="")),"0%"),IF(Gradebook!AO33="M","missing","exempt"))&amp;"; ")</f>
        <v/>
      </c>
      <c r="AO27" s="94" t="str">
        <f>IF(OR($A27="",Gradebook!AP33=""),"",IF(Gradebook!AP$3="","Assignment 30",Gradebook!AP$3)&amp;" "&amp;IF(ISNUMBER(Gradebook!AP33),TEXT(Gradebook!AP33/(Gradebook!AP$6+100*(Gradebook!AP$6="")),"0%"),IF(Gradebook!AP33="M","missing","exempt"))&amp;"; ")</f>
        <v/>
      </c>
      <c r="AP27" s="94" t="str">
        <f>IF(OR($A27="",Gradebook!AQ33=""),"",IF(Gradebook!AQ$3="","Assignment 31",Gradebook!AQ$3)&amp;" "&amp;IF(ISNUMBER(Gradebook!AQ33),TEXT(Gradebook!AQ33/(Gradebook!AQ$6+100*(Gradebook!AQ$6="")),"0%"),IF(Gradebook!AQ33="M","missing","exempt"))&amp;"; ")</f>
        <v/>
      </c>
      <c r="AQ27" s="94" t="str">
        <f>IF(OR($A27="",Gradebook!AR33=""),"",IF(Gradebook!AR$3="","Assignment 32",Gradebook!AR$3)&amp;" "&amp;IF(ISNUMBER(Gradebook!AR33),TEXT(Gradebook!AR33/(Gradebook!AR$6+100*(Gradebook!AR$6="")),"0%"),IF(Gradebook!AR33="M","missing","exempt"))&amp;"; ")</f>
        <v/>
      </c>
      <c r="AR27" s="94" t="str">
        <f>IF(OR($A27="",Gradebook!AS33=""),"",IF(Gradebook!AS$3="","Assignment 33",Gradebook!AS$3)&amp;" "&amp;IF(ISNUMBER(Gradebook!AS33),TEXT(Gradebook!AS33/(Gradebook!AS$6+100*(Gradebook!AS$6="")),"0%"),IF(Gradebook!AS33="M","missing","exempt"))&amp;"; ")</f>
        <v/>
      </c>
      <c r="AS27" s="94" t="str">
        <f>IF(OR($A27="",Gradebook!AT33=""),"",IF(Gradebook!AT$3="","Assignment 34",Gradebook!AT$3)&amp;" "&amp;IF(ISNUMBER(Gradebook!AT33),TEXT(Gradebook!AT33/(Gradebook!AT$6+100*(Gradebook!AT$6="")),"0%"),IF(Gradebook!AT33="M","missing","exempt"))&amp;"; ")</f>
        <v/>
      </c>
      <c r="AT27" s="94" t="str">
        <f>IF(OR($A27="",Gradebook!AU33=""),"",IF(Gradebook!AU$3="","Assignment 35",Gradebook!AU$3)&amp;" "&amp;IF(ISNUMBER(Gradebook!AU33),TEXT(Gradebook!AU33/(Gradebook!AU$6+100*(Gradebook!AU$6="")),"0%"),IF(Gradebook!AU33="M","missing","exempt"))&amp;"; ")</f>
        <v/>
      </c>
      <c r="AU27" s="94" t="str">
        <f>IF(OR($A27="",Gradebook!AV33=""),"",IF(Gradebook!AV$3="","Assignment 36",Gradebook!AV$3)&amp;" "&amp;IF(ISNUMBER(Gradebook!AV33),TEXT(Gradebook!AV33/(Gradebook!AV$6+100*(Gradebook!AV$6="")),"0%"),IF(Gradebook!AV33="M","missing","exempt"))&amp;"; ")</f>
        <v/>
      </c>
      <c r="AV27" s="94" t="str">
        <f>IF(OR($A27="",Gradebook!AW33=""),"",IF(Gradebook!AW$3="","Assignment 37",Gradebook!AW$3)&amp;" "&amp;IF(ISNUMBER(Gradebook!AW33),TEXT(Gradebook!AW33/(Gradebook!AW$6+100*(Gradebook!AW$6="")),"0%"),IF(Gradebook!AW33="M","missing","exempt"))&amp;"; ")</f>
        <v/>
      </c>
      <c r="AW27" s="94" t="str">
        <f>IF(OR($A27="",Gradebook!AX33=""),"",IF(Gradebook!AX$3="","Assignment 38",Gradebook!AX$3)&amp;" "&amp;IF(ISNUMBER(Gradebook!AX33),TEXT(Gradebook!AX33/(Gradebook!AX$6+100*(Gradebook!AX$6="")),"0%"),IF(Gradebook!AX33="M","missing","exempt"))&amp;"; ")</f>
        <v/>
      </c>
      <c r="AX27" s="94" t="str">
        <f>IF(OR($A27="",Gradebook!AY33=""),"",IF(Gradebook!AY$3="","Assignment 39",Gradebook!AY$3)&amp;" "&amp;IF(ISNUMBER(Gradebook!AY33),TEXT(Gradebook!AY33/(Gradebook!AY$6+100*(Gradebook!AY$6="")),"0%"),IF(Gradebook!AY33="M","missing","exempt"))&amp;"; ")</f>
        <v/>
      </c>
      <c r="AY27" s="94" t="str">
        <f>IF(OR($A27="",Gradebook!AZ33=""),"",IF(Gradebook!AZ$3="","Assignment 40",Gradebook!AZ$3)&amp;" "&amp;IF(ISNUMBER(Gradebook!AZ33),TEXT(Gradebook!AZ33/(Gradebook!AZ$6+100*(Gradebook!AZ$6="")),"0%"),IF(Gradebook!AZ33="M","missing","exempt"))&amp;"; ")</f>
        <v/>
      </c>
      <c r="AZ27" s="94" t="str">
        <f>IF($A27="","",IF(ISNUMBER(Gradebook!F33),Gradebook!F$3&amp;" "&amp;TEXT(Gradebook!F33,"0%")&amp;"; ","")&amp;IF(ISNUMBER(Gradebook!G33),Gradebook!G$3&amp;" "&amp;TEXT(Gradebook!G33,"0%")&amp;"; ","")&amp;IF(ISNUMBER(Gradebook!H33),Gradebook!H$3&amp;" "&amp;TEXT(Gradebook!H33,"0%")&amp;"; ","")&amp;IF(ISNUMBER(Gradebook!I33),Gradebook!I$3&amp;" "&amp;TEXT(Gradebook!I33,"0%")&amp;"; ","")&amp;IF(ISNUMBER(Gradebook!J33),Gradebook!J$3&amp;" "&amp;TEXT(Gradebook!J33,"0%")&amp;"; ","")&amp;IF(ISNUMBER(Gradebook!K33),Gradebook!K$3&amp;" "&amp;TEXT(Gradebook!K33,"0%")&amp;"; ",""))</f>
        <v/>
      </c>
      <c r="BA27" s="94" t="str">
        <f t="shared" si="3"/>
        <v/>
      </c>
      <c r="BB27" s="94" t="str">
        <f>IF(NOT(ISNUMBER($K27)),"",IF(INDEX('Learning Skills'!$C$7:$C$46,$K27)="","","Responsibility "&amp;INDEX('Learning Skills'!$C$7:$C$46,$K27)&amp;"; ")&amp;IF(INDEX('Learning Skills'!$D$7:$D$46,$K27)="","","Organization "&amp;INDEX('Learning Skills'!$D$7:$D$46,$K27)&amp;"; ")&amp;IF(INDEX('Learning Skills'!$E$7:$E$46,$K27)="","","Independent Work "&amp;INDEX('Learning Skills'!$E$7:$E$46,$K27)&amp;"; ")&amp;IF(INDEX('Learning Skills'!$F$7:$F$46,$K27)="","","Collaboration "&amp;INDEX('Learning Skills'!$F$7:$F$46,$K27)&amp;"; ")&amp;IF(INDEX('Learning Skills'!$G$7:$G$46,$K27)="","","Initiative "&amp;INDEX('Learning Skills'!$G$7:$G$46,$K27)&amp;"; ")&amp;IF(INDEX('Learning Skills'!$H$7:$H$46,$K27)="","","Self-Regulation "&amp;INDEX('Learning Skills'!$H$7:$H$46,$K27)&amp;"; "))</f>
        <v/>
      </c>
    </row>
    <row r="28" spans="1:54" ht="62" customHeight="1" x14ac:dyDescent="0.45">
      <c r="A28" s="95" t="str">
        <f>IF(Gradebook!$B34="","",Gradebook!$A34)</f>
        <v/>
      </c>
      <c r="B28" s="95" t="str">
        <f>IF($A28="","",Gradebook!$C34&amp;"")</f>
        <v/>
      </c>
      <c r="C28" s="96" t="str">
        <f>IF($A28="","",Gradebook!$D34)</f>
        <v/>
      </c>
      <c r="D28" s="95" t="str">
        <f>IF($A28="","",Gradebook!$E34&amp;"")</f>
        <v/>
      </c>
      <c r="E28" s="95" t="str">
        <f t="shared" si="0"/>
        <v/>
      </c>
      <c r="F28" s="95" t="str">
        <f t="shared" si="1"/>
        <v/>
      </c>
      <c r="G28" s="95" t="str">
        <f>IF($A28="","",Gradebook!$L34&amp;"")</f>
        <v/>
      </c>
      <c r="H28" s="95" t="str">
        <f t="shared" si="2"/>
        <v/>
      </c>
      <c r="I28" s="95" t="str">
        <f>IF(NOT(ISNUMBER($K28)),"",INDEX('Learning Skills'!$I$7:$I$46,$K28)&amp;"")</f>
        <v/>
      </c>
      <c r="K28" s="94" t="str">
        <f>IF($A28="","",IFERROR(MATCH($A28,'Learning Skills'!$A$7:$A$46,0),""))</f>
        <v/>
      </c>
      <c r="L28" s="94" t="str">
        <f>IF(OR($A28="",Gradebook!M34=""),"",IF(Gradebook!M$3="","Assignment 1",Gradebook!M$3)&amp;" "&amp;IF(ISNUMBER(Gradebook!M34),TEXT(Gradebook!M34/(Gradebook!M$6+100*(Gradebook!M$6="")),"0%"),IF(Gradebook!M34="M","missing","exempt"))&amp;"; ")</f>
        <v/>
      </c>
      <c r="M28" s="94" t="str">
        <f>IF(OR($A28="",Gradebook!N34=""),"",IF(Gradebook!N$3="","Assignment 2",Gradebook!N$3)&amp;" "&amp;IF(ISNUMBER(Gradebook!N34),TEXT(Gradebook!N34/(Gradebook!N$6+100*(Gradebook!N$6="")),"0%"),IF(Gradebook!N34="M","missing","exempt"))&amp;"; ")</f>
        <v/>
      </c>
      <c r="N28" s="94" t="str">
        <f>IF(OR($A28="",Gradebook!O34=""),"",IF(Gradebook!O$3="","Assignment 3",Gradebook!O$3)&amp;" "&amp;IF(ISNUMBER(Gradebook!O34),TEXT(Gradebook!O34/(Gradebook!O$6+100*(Gradebook!O$6="")),"0%"),IF(Gradebook!O34="M","missing","exempt"))&amp;"; ")</f>
        <v/>
      </c>
      <c r="O28" s="94" t="str">
        <f>IF(OR($A28="",Gradebook!P34=""),"",IF(Gradebook!P$3="","Assignment 4",Gradebook!P$3)&amp;" "&amp;IF(ISNUMBER(Gradebook!P34),TEXT(Gradebook!P34/(Gradebook!P$6+100*(Gradebook!P$6="")),"0%"),IF(Gradebook!P34="M","missing","exempt"))&amp;"; ")</f>
        <v/>
      </c>
      <c r="P28" s="94" t="str">
        <f>IF(OR($A28="",Gradebook!Q34=""),"",IF(Gradebook!Q$3="","Assignment 5",Gradebook!Q$3)&amp;" "&amp;IF(ISNUMBER(Gradebook!Q34),TEXT(Gradebook!Q34/(Gradebook!Q$6+100*(Gradebook!Q$6="")),"0%"),IF(Gradebook!Q34="M","missing","exempt"))&amp;"; ")</f>
        <v/>
      </c>
      <c r="Q28" s="94" t="str">
        <f>IF(OR($A28="",Gradebook!R34=""),"",IF(Gradebook!R$3="","Assignment 6",Gradebook!R$3)&amp;" "&amp;IF(ISNUMBER(Gradebook!R34),TEXT(Gradebook!R34/(Gradebook!R$6+100*(Gradebook!R$6="")),"0%"),IF(Gradebook!R34="M","missing","exempt"))&amp;"; ")</f>
        <v/>
      </c>
      <c r="R28" s="94" t="str">
        <f>IF(OR($A28="",Gradebook!S34=""),"",IF(Gradebook!S$3="","Assignment 7",Gradebook!S$3)&amp;" "&amp;IF(ISNUMBER(Gradebook!S34),TEXT(Gradebook!S34/(Gradebook!S$6+100*(Gradebook!S$6="")),"0%"),IF(Gradebook!S34="M","missing","exempt"))&amp;"; ")</f>
        <v/>
      </c>
      <c r="S28" s="94" t="str">
        <f>IF(OR($A28="",Gradebook!T34=""),"",IF(Gradebook!T$3="","Assignment 8",Gradebook!T$3)&amp;" "&amp;IF(ISNUMBER(Gradebook!T34),TEXT(Gradebook!T34/(Gradebook!T$6+100*(Gradebook!T$6="")),"0%"),IF(Gradebook!T34="M","missing","exempt"))&amp;"; ")</f>
        <v/>
      </c>
      <c r="T28" s="94" t="str">
        <f>IF(OR($A28="",Gradebook!U34=""),"",IF(Gradebook!U$3="","Assignment 9",Gradebook!U$3)&amp;" "&amp;IF(ISNUMBER(Gradebook!U34),TEXT(Gradebook!U34/(Gradebook!U$6+100*(Gradebook!U$6="")),"0%"),IF(Gradebook!U34="M","missing","exempt"))&amp;"; ")</f>
        <v/>
      </c>
      <c r="U28" s="94" t="str">
        <f>IF(OR($A28="",Gradebook!V34=""),"",IF(Gradebook!V$3="","Assignment 10",Gradebook!V$3)&amp;" "&amp;IF(ISNUMBER(Gradebook!V34),TEXT(Gradebook!V34/(Gradebook!V$6+100*(Gradebook!V$6="")),"0%"),IF(Gradebook!V34="M","missing","exempt"))&amp;"; ")</f>
        <v/>
      </c>
      <c r="V28" s="94" t="str">
        <f>IF(OR($A28="",Gradebook!W34=""),"",IF(Gradebook!W$3="","Assignment 11",Gradebook!W$3)&amp;" "&amp;IF(ISNUMBER(Gradebook!W34),TEXT(Gradebook!W34/(Gradebook!W$6+100*(Gradebook!W$6="")),"0%"),IF(Gradebook!W34="M","missing","exempt"))&amp;"; ")</f>
        <v/>
      </c>
      <c r="W28" s="94" t="str">
        <f>IF(OR($A28="",Gradebook!X34=""),"",IF(Gradebook!X$3="","Assignment 12",Gradebook!X$3)&amp;" "&amp;IF(ISNUMBER(Gradebook!X34),TEXT(Gradebook!X34/(Gradebook!X$6+100*(Gradebook!X$6="")),"0%"),IF(Gradebook!X34="M","missing","exempt"))&amp;"; ")</f>
        <v/>
      </c>
      <c r="X28" s="94" t="str">
        <f>IF(OR($A28="",Gradebook!Y34=""),"",IF(Gradebook!Y$3="","Assignment 13",Gradebook!Y$3)&amp;" "&amp;IF(ISNUMBER(Gradebook!Y34),TEXT(Gradebook!Y34/(Gradebook!Y$6+100*(Gradebook!Y$6="")),"0%"),IF(Gradebook!Y34="M","missing","exempt"))&amp;"; ")</f>
        <v/>
      </c>
      <c r="Y28" s="94" t="str">
        <f>IF(OR($A28="",Gradebook!Z34=""),"",IF(Gradebook!Z$3="","Assignment 14",Gradebook!Z$3)&amp;" "&amp;IF(ISNUMBER(Gradebook!Z34),TEXT(Gradebook!Z34/(Gradebook!Z$6+100*(Gradebook!Z$6="")),"0%"),IF(Gradebook!Z34="M","missing","exempt"))&amp;"; ")</f>
        <v/>
      </c>
      <c r="Z28" s="94" t="str">
        <f>IF(OR($A28="",Gradebook!AA34=""),"",IF(Gradebook!AA$3="","Assignment 15",Gradebook!AA$3)&amp;" "&amp;IF(ISNUMBER(Gradebook!AA34),TEXT(Gradebook!AA34/(Gradebook!AA$6+100*(Gradebook!AA$6="")),"0%"),IF(Gradebook!AA34="M","missing","exempt"))&amp;"; ")</f>
        <v/>
      </c>
      <c r="AA28" s="94" t="str">
        <f>IF(OR($A28="",Gradebook!AB34=""),"",IF(Gradebook!AB$3="","Assignment 16",Gradebook!AB$3)&amp;" "&amp;IF(ISNUMBER(Gradebook!AB34),TEXT(Gradebook!AB34/(Gradebook!AB$6+100*(Gradebook!AB$6="")),"0%"),IF(Gradebook!AB34="M","missing","exempt"))&amp;"; ")</f>
        <v/>
      </c>
      <c r="AB28" s="94" t="str">
        <f>IF(OR($A28="",Gradebook!AC34=""),"",IF(Gradebook!AC$3="","Assignment 17",Gradebook!AC$3)&amp;" "&amp;IF(ISNUMBER(Gradebook!AC34),TEXT(Gradebook!AC34/(Gradebook!AC$6+100*(Gradebook!AC$6="")),"0%"),IF(Gradebook!AC34="M","missing","exempt"))&amp;"; ")</f>
        <v/>
      </c>
      <c r="AC28" s="94" t="str">
        <f>IF(OR($A28="",Gradebook!AD34=""),"",IF(Gradebook!AD$3="","Assignment 18",Gradebook!AD$3)&amp;" "&amp;IF(ISNUMBER(Gradebook!AD34),TEXT(Gradebook!AD34/(Gradebook!AD$6+100*(Gradebook!AD$6="")),"0%"),IF(Gradebook!AD34="M","missing","exempt"))&amp;"; ")</f>
        <v/>
      </c>
      <c r="AD28" s="94" t="str">
        <f>IF(OR($A28="",Gradebook!AE34=""),"",IF(Gradebook!AE$3="","Assignment 19",Gradebook!AE$3)&amp;" "&amp;IF(ISNUMBER(Gradebook!AE34),TEXT(Gradebook!AE34/(Gradebook!AE$6+100*(Gradebook!AE$6="")),"0%"),IF(Gradebook!AE34="M","missing","exempt"))&amp;"; ")</f>
        <v/>
      </c>
      <c r="AE28" s="94" t="str">
        <f>IF(OR($A28="",Gradebook!AF34=""),"",IF(Gradebook!AF$3="","Assignment 20",Gradebook!AF$3)&amp;" "&amp;IF(ISNUMBER(Gradebook!AF34),TEXT(Gradebook!AF34/(Gradebook!AF$6+100*(Gradebook!AF$6="")),"0%"),IF(Gradebook!AF34="M","missing","exempt"))&amp;"; ")</f>
        <v/>
      </c>
      <c r="AF28" s="94" t="str">
        <f>IF(OR($A28="",Gradebook!AG34=""),"",IF(Gradebook!AG$3="","Assignment 21",Gradebook!AG$3)&amp;" "&amp;IF(ISNUMBER(Gradebook!AG34),TEXT(Gradebook!AG34/(Gradebook!AG$6+100*(Gradebook!AG$6="")),"0%"),IF(Gradebook!AG34="M","missing","exempt"))&amp;"; ")</f>
        <v/>
      </c>
      <c r="AG28" s="94" t="str">
        <f>IF(OR($A28="",Gradebook!AH34=""),"",IF(Gradebook!AH$3="","Assignment 22",Gradebook!AH$3)&amp;" "&amp;IF(ISNUMBER(Gradebook!AH34),TEXT(Gradebook!AH34/(Gradebook!AH$6+100*(Gradebook!AH$6="")),"0%"),IF(Gradebook!AH34="M","missing","exempt"))&amp;"; ")</f>
        <v/>
      </c>
      <c r="AH28" s="94" t="str">
        <f>IF(OR($A28="",Gradebook!AI34=""),"",IF(Gradebook!AI$3="","Assignment 23",Gradebook!AI$3)&amp;" "&amp;IF(ISNUMBER(Gradebook!AI34),TEXT(Gradebook!AI34/(Gradebook!AI$6+100*(Gradebook!AI$6="")),"0%"),IF(Gradebook!AI34="M","missing","exempt"))&amp;"; ")</f>
        <v/>
      </c>
      <c r="AI28" s="94" t="str">
        <f>IF(OR($A28="",Gradebook!AJ34=""),"",IF(Gradebook!AJ$3="","Assignment 24",Gradebook!AJ$3)&amp;" "&amp;IF(ISNUMBER(Gradebook!AJ34),TEXT(Gradebook!AJ34/(Gradebook!AJ$6+100*(Gradebook!AJ$6="")),"0%"),IF(Gradebook!AJ34="M","missing","exempt"))&amp;"; ")</f>
        <v/>
      </c>
      <c r="AJ28" s="94" t="str">
        <f>IF(OR($A28="",Gradebook!AK34=""),"",IF(Gradebook!AK$3="","Assignment 25",Gradebook!AK$3)&amp;" "&amp;IF(ISNUMBER(Gradebook!AK34),TEXT(Gradebook!AK34/(Gradebook!AK$6+100*(Gradebook!AK$6="")),"0%"),IF(Gradebook!AK34="M","missing","exempt"))&amp;"; ")</f>
        <v/>
      </c>
      <c r="AK28" s="94" t="str">
        <f>IF(OR($A28="",Gradebook!AL34=""),"",IF(Gradebook!AL$3="","Assignment 26",Gradebook!AL$3)&amp;" "&amp;IF(ISNUMBER(Gradebook!AL34),TEXT(Gradebook!AL34/(Gradebook!AL$6+100*(Gradebook!AL$6="")),"0%"),IF(Gradebook!AL34="M","missing","exempt"))&amp;"; ")</f>
        <v/>
      </c>
      <c r="AL28" s="94" t="str">
        <f>IF(OR($A28="",Gradebook!AM34=""),"",IF(Gradebook!AM$3="","Assignment 27",Gradebook!AM$3)&amp;" "&amp;IF(ISNUMBER(Gradebook!AM34),TEXT(Gradebook!AM34/(Gradebook!AM$6+100*(Gradebook!AM$6="")),"0%"),IF(Gradebook!AM34="M","missing","exempt"))&amp;"; ")</f>
        <v/>
      </c>
      <c r="AM28" s="94" t="str">
        <f>IF(OR($A28="",Gradebook!AN34=""),"",IF(Gradebook!AN$3="","Assignment 28",Gradebook!AN$3)&amp;" "&amp;IF(ISNUMBER(Gradebook!AN34),TEXT(Gradebook!AN34/(Gradebook!AN$6+100*(Gradebook!AN$6="")),"0%"),IF(Gradebook!AN34="M","missing","exempt"))&amp;"; ")</f>
        <v/>
      </c>
      <c r="AN28" s="94" t="str">
        <f>IF(OR($A28="",Gradebook!AO34=""),"",IF(Gradebook!AO$3="","Assignment 29",Gradebook!AO$3)&amp;" "&amp;IF(ISNUMBER(Gradebook!AO34),TEXT(Gradebook!AO34/(Gradebook!AO$6+100*(Gradebook!AO$6="")),"0%"),IF(Gradebook!AO34="M","missing","exempt"))&amp;"; ")</f>
        <v/>
      </c>
      <c r="AO28" s="94" t="str">
        <f>IF(OR($A28="",Gradebook!AP34=""),"",IF(Gradebook!AP$3="","Assignment 30",Gradebook!AP$3)&amp;" "&amp;IF(ISNUMBER(Gradebook!AP34),TEXT(Gradebook!AP34/(Gradebook!AP$6+100*(Gradebook!AP$6="")),"0%"),IF(Gradebook!AP34="M","missing","exempt"))&amp;"; ")</f>
        <v/>
      </c>
      <c r="AP28" s="94" t="str">
        <f>IF(OR($A28="",Gradebook!AQ34=""),"",IF(Gradebook!AQ$3="","Assignment 31",Gradebook!AQ$3)&amp;" "&amp;IF(ISNUMBER(Gradebook!AQ34),TEXT(Gradebook!AQ34/(Gradebook!AQ$6+100*(Gradebook!AQ$6="")),"0%"),IF(Gradebook!AQ34="M","missing","exempt"))&amp;"; ")</f>
        <v/>
      </c>
      <c r="AQ28" s="94" t="str">
        <f>IF(OR($A28="",Gradebook!AR34=""),"",IF(Gradebook!AR$3="","Assignment 32",Gradebook!AR$3)&amp;" "&amp;IF(ISNUMBER(Gradebook!AR34),TEXT(Gradebook!AR34/(Gradebook!AR$6+100*(Gradebook!AR$6="")),"0%"),IF(Gradebook!AR34="M","missing","exempt"))&amp;"; ")</f>
        <v/>
      </c>
      <c r="AR28" s="94" t="str">
        <f>IF(OR($A28="",Gradebook!AS34=""),"",IF(Gradebook!AS$3="","Assignment 33",Gradebook!AS$3)&amp;" "&amp;IF(ISNUMBER(Gradebook!AS34),TEXT(Gradebook!AS34/(Gradebook!AS$6+100*(Gradebook!AS$6="")),"0%"),IF(Gradebook!AS34="M","missing","exempt"))&amp;"; ")</f>
        <v/>
      </c>
      <c r="AS28" s="94" t="str">
        <f>IF(OR($A28="",Gradebook!AT34=""),"",IF(Gradebook!AT$3="","Assignment 34",Gradebook!AT$3)&amp;" "&amp;IF(ISNUMBER(Gradebook!AT34),TEXT(Gradebook!AT34/(Gradebook!AT$6+100*(Gradebook!AT$6="")),"0%"),IF(Gradebook!AT34="M","missing","exempt"))&amp;"; ")</f>
        <v/>
      </c>
      <c r="AT28" s="94" t="str">
        <f>IF(OR($A28="",Gradebook!AU34=""),"",IF(Gradebook!AU$3="","Assignment 35",Gradebook!AU$3)&amp;" "&amp;IF(ISNUMBER(Gradebook!AU34),TEXT(Gradebook!AU34/(Gradebook!AU$6+100*(Gradebook!AU$6="")),"0%"),IF(Gradebook!AU34="M","missing","exempt"))&amp;"; ")</f>
        <v/>
      </c>
      <c r="AU28" s="94" t="str">
        <f>IF(OR($A28="",Gradebook!AV34=""),"",IF(Gradebook!AV$3="","Assignment 36",Gradebook!AV$3)&amp;" "&amp;IF(ISNUMBER(Gradebook!AV34),TEXT(Gradebook!AV34/(Gradebook!AV$6+100*(Gradebook!AV$6="")),"0%"),IF(Gradebook!AV34="M","missing","exempt"))&amp;"; ")</f>
        <v/>
      </c>
      <c r="AV28" s="94" t="str">
        <f>IF(OR($A28="",Gradebook!AW34=""),"",IF(Gradebook!AW$3="","Assignment 37",Gradebook!AW$3)&amp;" "&amp;IF(ISNUMBER(Gradebook!AW34),TEXT(Gradebook!AW34/(Gradebook!AW$6+100*(Gradebook!AW$6="")),"0%"),IF(Gradebook!AW34="M","missing","exempt"))&amp;"; ")</f>
        <v/>
      </c>
      <c r="AW28" s="94" t="str">
        <f>IF(OR($A28="",Gradebook!AX34=""),"",IF(Gradebook!AX$3="","Assignment 38",Gradebook!AX$3)&amp;" "&amp;IF(ISNUMBER(Gradebook!AX34),TEXT(Gradebook!AX34/(Gradebook!AX$6+100*(Gradebook!AX$6="")),"0%"),IF(Gradebook!AX34="M","missing","exempt"))&amp;"; ")</f>
        <v/>
      </c>
      <c r="AX28" s="94" t="str">
        <f>IF(OR($A28="",Gradebook!AY34=""),"",IF(Gradebook!AY$3="","Assignment 39",Gradebook!AY$3)&amp;" "&amp;IF(ISNUMBER(Gradebook!AY34),TEXT(Gradebook!AY34/(Gradebook!AY$6+100*(Gradebook!AY$6="")),"0%"),IF(Gradebook!AY34="M","missing","exempt"))&amp;"; ")</f>
        <v/>
      </c>
      <c r="AY28" s="94" t="str">
        <f>IF(OR($A28="",Gradebook!AZ34=""),"",IF(Gradebook!AZ$3="","Assignment 40",Gradebook!AZ$3)&amp;" "&amp;IF(ISNUMBER(Gradebook!AZ34),TEXT(Gradebook!AZ34/(Gradebook!AZ$6+100*(Gradebook!AZ$6="")),"0%"),IF(Gradebook!AZ34="M","missing","exempt"))&amp;"; ")</f>
        <v/>
      </c>
      <c r="AZ28" s="94" t="str">
        <f>IF($A28="","",IF(ISNUMBER(Gradebook!F34),Gradebook!F$3&amp;" "&amp;TEXT(Gradebook!F34,"0%")&amp;"; ","")&amp;IF(ISNUMBER(Gradebook!G34),Gradebook!G$3&amp;" "&amp;TEXT(Gradebook!G34,"0%")&amp;"; ","")&amp;IF(ISNUMBER(Gradebook!H34),Gradebook!H$3&amp;" "&amp;TEXT(Gradebook!H34,"0%")&amp;"; ","")&amp;IF(ISNUMBER(Gradebook!I34),Gradebook!I$3&amp;" "&amp;TEXT(Gradebook!I34,"0%")&amp;"; ","")&amp;IF(ISNUMBER(Gradebook!J34),Gradebook!J$3&amp;" "&amp;TEXT(Gradebook!J34,"0%")&amp;"; ","")&amp;IF(ISNUMBER(Gradebook!K34),Gradebook!K$3&amp;" "&amp;TEXT(Gradebook!K34,"0%")&amp;"; ",""))</f>
        <v/>
      </c>
      <c r="BA28" s="94" t="str">
        <f t="shared" si="3"/>
        <v/>
      </c>
      <c r="BB28" s="94" t="str">
        <f>IF(NOT(ISNUMBER($K28)),"",IF(INDEX('Learning Skills'!$C$7:$C$46,$K28)="","","Responsibility "&amp;INDEX('Learning Skills'!$C$7:$C$46,$K28)&amp;"; ")&amp;IF(INDEX('Learning Skills'!$D$7:$D$46,$K28)="","","Organization "&amp;INDEX('Learning Skills'!$D$7:$D$46,$K28)&amp;"; ")&amp;IF(INDEX('Learning Skills'!$E$7:$E$46,$K28)="","","Independent Work "&amp;INDEX('Learning Skills'!$E$7:$E$46,$K28)&amp;"; ")&amp;IF(INDEX('Learning Skills'!$F$7:$F$46,$K28)="","","Collaboration "&amp;INDEX('Learning Skills'!$F$7:$F$46,$K28)&amp;"; ")&amp;IF(INDEX('Learning Skills'!$G$7:$G$46,$K28)="","","Initiative "&amp;INDEX('Learning Skills'!$G$7:$G$46,$K28)&amp;"; ")&amp;IF(INDEX('Learning Skills'!$H$7:$H$46,$K28)="","","Self-Regulation "&amp;INDEX('Learning Skills'!$H$7:$H$46,$K28)&amp;"; "))</f>
        <v/>
      </c>
    </row>
    <row r="29" spans="1:54" ht="62" customHeight="1" x14ac:dyDescent="0.45">
      <c r="A29" s="95" t="str">
        <f>IF(Gradebook!$B35="","",Gradebook!$A35)</f>
        <v/>
      </c>
      <c r="B29" s="95" t="str">
        <f>IF($A29="","",Gradebook!$C35&amp;"")</f>
        <v/>
      </c>
      <c r="C29" s="96" t="str">
        <f>IF($A29="","",Gradebook!$D35)</f>
        <v/>
      </c>
      <c r="D29" s="95" t="str">
        <f>IF($A29="","",Gradebook!$E35&amp;"")</f>
        <v/>
      </c>
      <c r="E29" s="95" t="str">
        <f t="shared" si="0"/>
        <v/>
      </c>
      <c r="F29" s="95" t="str">
        <f t="shared" si="1"/>
        <v/>
      </c>
      <c r="G29" s="95" t="str">
        <f>IF($A29="","",Gradebook!$L35&amp;"")</f>
        <v/>
      </c>
      <c r="H29" s="95" t="str">
        <f t="shared" si="2"/>
        <v/>
      </c>
      <c r="I29" s="95" t="str">
        <f>IF(NOT(ISNUMBER($K29)),"",INDEX('Learning Skills'!$I$7:$I$46,$K29)&amp;"")</f>
        <v/>
      </c>
      <c r="K29" s="94" t="str">
        <f>IF($A29="","",IFERROR(MATCH($A29,'Learning Skills'!$A$7:$A$46,0),""))</f>
        <v/>
      </c>
      <c r="L29" s="94" t="str">
        <f>IF(OR($A29="",Gradebook!M35=""),"",IF(Gradebook!M$3="","Assignment 1",Gradebook!M$3)&amp;" "&amp;IF(ISNUMBER(Gradebook!M35),TEXT(Gradebook!M35/(Gradebook!M$6+100*(Gradebook!M$6="")),"0%"),IF(Gradebook!M35="M","missing","exempt"))&amp;"; ")</f>
        <v/>
      </c>
      <c r="M29" s="94" t="str">
        <f>IF(OR($A29="",Gradebook!N35=""),"",IF(Gradebook!N$3="","Assignment 2",Gradebook!N$3)&amp;" "&amp;IF(ISNUMBER(Gradebook!N35),TEXT(Gradebook!N35/(Gradebook!N$6+100*(Gradebook!N$6="")),"0%"),IF(Gradebook!N35="M","missing","exempt"))&amp;"; ")</f>
        <v/>
      </c>
      <c r="N29" s="94" t="str">
        <f>IF(OR($A29="",Gradebook!O35=""),"",IF(Gradebook!O$3="","Assignment 3",Gradebook!O$3)&amp;" "&amp;IF(ISNUMBER(Gradebook!O35),TEXT(Gradebook!O35/(Gradebook!O$6+100*(Gradebook!O$6="")),"0%"),IF(Gradebook!O35="M","missing","exempt"))&amp;"; ")</f>
        <v/>
      </c>
      <c r="O29" s="94" t="str">
        <f>IF(OR($A29="",Gradebook!P35=""),"",IF(Gradebook!P$3="","Assignment 4",Gradebook!P$3)&amp;" "&amp;IF(ISNUMBER(Gradebook!P35),TEXT(Gradebook!P35/(Gradebook!P$6+100*(Gradebook!P$6="")),"0%"),IF(Gradebook!P35="M","missing","exempt"))&amp;"; ")</f>
        <v/>
      </c>
      <c r="P29" s="94" t="str">
        <f>IF(OR($A29="",Gradebook!Q35=""),"",IF(Gradebook!Q$3="","Assignment 5",Gradebook!Q$3)&amp;" "&amp;IF(ISNUMBER(Gradebook!Q35),TEXT(Gradebook!Q35/(Gradebook!Q$6+100*(Gradebook!Q$6="")),"0%"),IF(Gradebook!Q35="M","missing","exempt"))&amp;"; ")</f>
        <v/>
      </c>
      <c r="Q29" s="94" t="str">
        <f>IF(OR($A29="",Gradebook!R35=""),"",IF(Gradebook!R$3="","Assignment 6",Gradebook!R$3)&amp;" "&amp;IF(ISNUMBER(Gradebook!R35),TEXT(Gradebook!R35/(Gradebook!R$6+100*(Gradebook!R$6="")),"0%"),IF(Gradebook!R35="M","missing","exempt"))&amp;"; ")</f>
        <v/>
      </c>
      <c r="R29" s="94" t="str">
        <f>IF(OR($A29="",Gradebook!S35=""),"",IF(Gradebook!S$3="","Assignment 7",Gradebook!S$3)&amp;" "&amp;IF(ISNUMBER(Gradebook!S35),TEXT(Gradebook!S35/(Gradebook!S$6+100*(Gradebook!S$6="")),"0%"),IF(Gradebook!S35="M","missing","exempt"))&amp;"; ")</f>
        <v/>
      </c>
      <c r="S29" s="94" t="str">
        <f>IF(OR($A29="",Gradebook!T35=""),"",IF(Gradebook!T$3="","Assignment 8",Gradebook!T$3)&amp;" "&amp;IF(ISNUMBER(Gradebook!T35),TEXT(Gradebook!T35/(Gradebook!T$6+100*(Gradebook!T$6="")),"0%"),IF(Gradebook!T35="M","missing","exempt"))&amp;"; ")</f>
        <v/>
      </c>
      <c r="T29" s="94" t="str">
        <f>IF(OR($A29="",Gradebook!U35=""),"",IF(Gradebook!U$3="","Assignment 9",Gradebook!U$3)&amp;" "&amp;IF(ISNUMBER(Gradebook!U35),TEXT(Gradebook!U35/(Gradebook!U$6+100*(Gradebook!U$6="")),"0%"),IF(Gradebook!U35="M","missing","exempt"))&amp;"; ")</f>
        <v/>
      </c>
      <c r="U29" s="94" t="str">
        <f>IF(OR($A29="",Gradebook!V35=""),"",IF(Gradebook!V$3="","Assignment 10",Gradebook!V$3)&amp;" "&amp;IF(ISNUMBER(Gradebook!V35),TEXT(Gradebook!V35/(Gradebook!V$6+100*(Gradebook!V$6="")),"0%"),IF(Gradebook!V35="M","missing","exempt"))&amp;"; ")</f>
        <v/>
      </c>
      <c r="V29" s="94" t="str">
        <f>IF(OR($A29="",Gradebook!W35=""),"",IF(Gradebook!W$3="","Assignment 11",Gradebook!W$3)&amp;" "&amp;IF(ISNUMBER(Gradebook!W35),TEXT(Gradebook!W35/(Gradebook!W$6+100*(Gradebook!W$6="")),"0%"),IF(Gradebook!W35="M","missing","exempt"))&amp;"; ")</f>
        <v/>
      </c>
      <c r="W29" s="94" t="str">
        <f>IF(OR($A29="",Gradebook!X35=""),"",IF(Gradebook!X$3="","Assignment 12",Gradebook!X$3)&amp;" "&amp;IF(ISNUMBER(Gradebook!X35),TEXT(Gradebook!X35/(Gradebook!X$6+100*(Gradebook!X$6="")),"0%"),IF(Gradebook!X35="M","missing","exempt"))&amp;"; ")</f>
        <v/>
      </c>
      <c r="X29" s="94" t="str">
        <f>IF(OR($A29="",Gradebook!Y35=""),"",IF(Gradebook!Y$3="","Assignment 13",Gradebook!Y$3)&amp;" "&amp;IF(ISNUMBER(Gradebook!Y35),TEXT(Gradebook!Y35/(Gradebook!Y$6+100*(Gradebook!Y$6="")),"0%"),IF(Gradebook!Y35="M","missing","exempt"))&amp;"; ")</f>
        <v/>
      </c>
      <c r="Y29" s="94" t="str">
        <f>IF(OR($A29="",Gradebook!Z35=""),"",IF(Gradebook!Z$3="","Assignment 14",Gradebook!Z$3)&amp;" "&amp;IF(ISNUMBER(Gradebook!Z35),TEXT(Gradebook!Z35/(Gradebook!Z$6+100*(Gradebook!Z$6="")),"0%"),IF(Gradebook!Z35="M","missing","exempt"))&amp;"; ")</f>
        <v/>
      </c>
      <c r="Z29" s="94" t="str">
        <f>IF(OR($A29="",Gradebook!AA35=""),"",IF(Gradebook!AA$3="","Assignment 15",Gradebook!AA$3)&amp;" "&amp;IF(ISNUMBER(Gradebook!AA35),TEXT(Gradebook!AA35/(Gradebook!AA$6+100*(Gradebook!AA$6="")),"0%"),IF(Gradebook!AA35="M","missing","exempt"))&amp;"; ")</f>
        <v/>
      </c>
      <c r="AA29" s="94" t="str">
        <f>IF(OR($A29="",Gradebook!AB35=""),"",IF(Gradebook!AB$3="","Assignment 16",Gradebook!AB$3)&amp;" "&amp;IF(ISNUMBER(Gradebook!AB35),TEXT(Gradebook!AB35/(Gradebook!AB$6+100*(Gradebook!AB$6="")),"0%"),IF(Gradebook!AB35="M","missing","exempt"))&amp;"; ")</f>
        <v/>
      </c>
      <c r="AB29" s="94" t="str">
        <f>IF(OR($A29="",Gradebook!AC35=""),"",IF(Gradebook!AC$3="","Assignment 17",Gradebook!AC$3)&amp;" "&amp;IF(ISNUMBER(Gradebook!AC35),TEXT(Gradebook!AC35/(Gradebook!AC$6+100*(Gradebook!AC$6="")),"0%"),IF(Gradebook!AC35="M","missing","exempt"))&amp;"; ")</f>
        <v/>
      </c>
      <c r="AC29" s="94" t="str">
        <f>IF(OR($A29="",Gradebook!AD35=""),"",IF(Gradebook!AD$3="","Assignment 18",Gradebook!AD$3)&amp;" "&amp;IF(ISNUMBER(Gradebook!AD35),TEXT(Gradebook!AD35/(Gradebook!AD$6+100*(Gradebook!AD$6="")),"0%"),IF(Gradebook!AD35="M","missing","exempt"))&amp;"; ")</f>
        <v/>
      </c>
      <c r="AD29" s="94" t="str">
        <f>IF(OR($A29="",Gradebook!AE35=""),"",IF(Gradebook!AE$3="","Assignment 19",Gradebook!AE$3)&amp;" "&amp;IF(ISNUMBER(Gradebook!AE35),TEXT(Gradebook!AE35/(Gradebook!AE$6+100*(Gradebook!AE$6="")),"0%"),IF(Gradebook!AE35="M","missing","exempt"))&amp;"; ")</f>
        <v/>
      </c>
      <c r="AE29" s="94" t="str">
        <f>IF(OR($A29="",Gradebook!AF35=""),"",IF(Gradebook!AF$3="","Assignment 20",Gradebook!AF$3)&amp;" "&amp;IF(ISNUMBER(Gradebook!AF35),TEXT(Gradebook!AF35/(Gradebook!AF$6+100*(Gradebook!AF$6="")),"0%"),IF(Gradebook!AF35="M","missing","exempt"))&amp;"; ")</f>
        <v/>
      </c>
      <c r="AF29" s="94" t="str">
        <f>IF(OR($A29="",Gradebook!AG35=""),"",IF(Gradebook!AG$3="","Assignment 21",Gradebook!AG$3)&amp;" "&amp;IF(ISNUMBER(Gradebook!AG35),TEXT(Gradebook!AG35/(Gradebook!AG$6+100*(Gradebook!AG$6="")),"0%"),IF(Gradebook!AG35="M","missing","exempt"))&amp;"; ")</f>
        <v/>
      </c>
      <c r="AG29" s="94" t="str">
        <f>IF(OR($A29="",Gradebook!AH35=""),"",IF(Gradebook!AH$3="","Assignment 22",Gradebook!AH$3)&amp;" "&amp;IF(ISNUMBER(Gradebook!AH35),TEXT(Gradebook!AH35/(Gradebook!AH$6+100*(Gradebook!AH$6="")),"0%"),IF(Gradebook!AH35="M","missing","exempt"))&amp;"; ")</f>
        <v/>
      </c>
      <c r="AH29" s="94" t="str">
        <f>IF(OR($A29="",Gradebook!AI35=""),"",IF(Gradebook!AI$3="","Assignment 23",Gradebook!AI$3)&amp;" "&amp;IF(ISNUMBER(Gradebook!AI35),TEXT(Gradebook!AI35/(Gradebook!AI$6+100*(Gradebook!AI$6="")),"0%"),IF(Gradebook!AI35="M","missing","exempt"))&amp;"; ")</f>
        <v/>
      </c>
      <c r="AI29" s="94" t="str">
        <f>IF(OR($A29="",Gradebook!AJ35=""),"",IF(Gradebook!AJ$3="","Assignment 24",Gradebook!AJ$3)&amp;" "&amp;IF(ISNUMBER(Gradebook!AJ35),TEXT(Gradebook!AJ35/(Gradebook!AJ$6+100*(Gradebook!AJ$6="")),"0%"),IF(Gradebook!AJ35="M","missing","exempt"))&amp;"; ")</f>
        <v/>
      </c>
      <c r="AJ29" s="94" t="str">
        <f>IF(OR($A29="",Gradebook!AK35=""),"",IF(Gradebook!AK$3="","Assignment 25",Gradebook!AK$3)&amp;" "&amp;IF(ISNUMBER(Gradebook!AK35),TEXT(Gradebook!AK35/(Gradebook!AK$6+100*(Gradebook!AK$6="")),"0%"),IF(Gradebook!AK35="M","missing","exempt"))&amp;"; ")</f>
        <v/>
      </c>
      <c r="AK29" s="94" t="str">
        <f>IF(OR($A29="",Gradebook!AL35=""),"",IF(Gradebook!AL$3="","Assignment 26",Gradebook!AL$3)&amp;" "&amp;IF(ISNUMBER(Gradebook!AL35),TEXT(Gradebook!AL35/(Gradebook!AL$6+100*(Gradebook!AL$6="")),"0%"),IF(Gradebook!AL35="M","missing","exempt"))&amp;"; ")</f>
        <v/>
      </c>
      <c r="AL29" s="94" t="str">
        <f>IF(OR($A29="",Gradebook!AM35=""),"",IF(Gradebook!AM$3="","Assignment 27",Gradebook!AM$3)&amp;" "&amp;IF(ISNUMBER(Gradebook!AM35),TEXT(Gradebook!AM35/(Gradebook!AM$6+100*(Gradebook!AM$6="")),"0%"),IF(Gradebook!AM35="M","missing","exempt"))&amp;"; ")</f>
        <v/>
      </c>
      <c r="AM29" s="94" t="str">
        <f>IF(OR($A29="",Gradebook!AN35=""),"",IF(Gradebook!AN$3="","Assignment 28",Gradebook!AN$3)&amp;" "&amp;IF(ISNUMBER(Gradebook!AN35),TEXT(Gradebook!AN35/(Gradebook!AN$6+100*(Gradebook!AN$6="")),"0%"),IF(Gradebook!AN35="M","missing","exempt"))&amp;"; ")</f>
        <v/>
      </c>
      <c r="AN29" s="94" t="str">
        <f>IF(OR($A29="",Gradebook!AO35=""),"",IF(Gradebook!AO$3="","Assignment 29",Gradebook!AO$3)&amp;" "&amp;IF(ISNUMBER(Gradebook!AO35),TEXT(Gradebook!AO35/(Gradebook!AO$6+100*(Gradebook!AO$6="")),"0%"),IF(Gradebook!AO35="M","missing","exempt"))&amp;"; ")</f>
        <v/>
      </c>
      <c r="AO29" s="94" t="str">
        <f>IF(OR($A29="",Gradebook!AP35=""),"",IF(Gradebook!AP$3="","Assignment 30",Gradebook!AP$3)&amp;" "&amp;IF(ISNUMBER(Gradebook!AP35),TEXT(Gradebook!AP35/(Gradebook!AP$6+100*(Gradebook!AP$6="")),"0%"),IF(Gradebook!AP35="M","missing","exempt"))&amp;"; ")</f>
        <v/>
      </c>
      <c r="AP29" s="94" t="str">
        <f>IF(OR($A29="",Gradebook!AQ35=""),"",IF(Gradebook!AQ$3="","Assignment 31",Gradebook!AQ$3)&amp;" "&amp;IF(ISNUMBER(Gradebook!AQ35),TEXT(Gradebook!AQ35/(Gradebook!AQ$6+100*(Gradebook!AQ$6="")),"0%"),IF(Gradebook!AQ35="M","missing","exempt"))&amp;"; ")</f>
        <v/>
      </c>
      <c r="AQ29" s="94" t="str">
        <f>IF(OR($A29="",Gradebook!AR35=""),"",IF(Gradebook!AR$3="","Assignment 32",Gradebook!AR$3)&amp;" "&amp;IF(ISNUMBER(Gradebook!AR35),TEXT(Gradebook!AR35/(Gradebook!AR$6+100*(Gradebook!AR$6="")),"0%"),IF(Gradebook!AR35="M","missing","exempt"))&amp;"; ")</f>
        <v/>
      </c>
      <c r="AR29" s="94" t="str">
        <f>IF(OR($A29="",Gradebook!AS35=""),"",IF(Gradebook!AS$3="","Assignment 33",Gradebook!AS$3)&amp;" "&amp;IF(ISNUMBER(Gradebook!AS35),TEXT(Gradebook!AS35/(Gradebook!AS$6+100*(Gradebook!AS$6="")),"0%"),IF(Gradebook!AS35="M","missing","exempt"))&amp;"; ")</f>
        <v/>
      </c>
      <c r="AS29" s="94" t="str">
        <f>IF(OR($A29="",Gradebook!AT35=""),"",IF(Gradebook!AT$3="","Assignment 34",Gradebook!AT$3)&amp;" "&amp;IF(ISNUMBER(Gradebook!AT35),TEXT(Gradebook!AT35/(Gradebook!AT$6+100*(Gradebook!AT$6="")),"0%"),IF(Gradebook!AT35="M","missing","exempt"))&amp;"; ")</f>
        <v/>
      </c>
      <c r="AT29" s="94" t="str">
        <f>IF(OR($A29="",Gradebook!AU35=""),"",IF(Gradebook!AU$3="","Assignment 35",Gradebook!AU$3)&amp;" "&amp;IF(ISNUMBER(Gradebook!AU35),TEXT(Gradebook!AU35/(Gradebook!AU$6+100*(Gradebook!AU$6="")),"0%"),IF(Gradebook!AU35="M","missing","exempt"))&amp;"; ")</f>
        <v/>
      </c>
      <c r="AU29" s="94" t="str">
        <f>IF(OR($A29="",Gradebook!AV35=""),"",IF(Gradebook!AV$3="","Assignment 36",Gradebook!AV$3)&amp;" "&amp;IF(ISNUMBER(Gradebook!AV35),TEXT(Gradebook!AV35/(Gradebook!AV$6+100*(Gradebook!AV$6="")),"0%"),IF(Gradebook!AV35="M","missing","exempt"))&amp;"; ")</f>
        <v/>
      </c>
      <c r="AV29" s="94" t="str">
        <f>IF(OR($A29="",Gradebook!AW35=""),"",IF(Gradebook!AW$3="","Assignment 37",Gradebook!AW$3)&amp;" "&amp;IF(ISNUMBER(Gradebook!AW35),TEXT(Gradebook!AW35/(Gradebook!AW$6+100*(Gradebook!AW$6="")),"0%"),IF(Gradebook!AW35="M","missing","exempt"))&amp;"; ")</f>
        <v/>
      </c>
      <c r="AW29" s="94" t="str">
        <f>IF(OR($A29="",Gradebook!AX35=""),"",IF(Gradebook!AX$3="","Assignment 38",Gradebook!AX$3)&amp;" "&amp;IF(ISNUMBER(Gradebook!AX35),TEXT(Gradebook!AX35/(Gradebook!AX$6+100*(Gradebook!AX$6="")),"0%"),IF(Gradebook!AX35="M","missing","exempt"))&amp;"; ")</f>
        <v/>
      </c>
      <c r="AX29" s="94" t="str">
        <f>IF(OR($A29="",Gradebook!AY35=""),"",IF(Gradebook!AY$3="","Assignment 39",Gradebook!AY$3)&amp;" "&amp;IF(ISNUMBER(Gradebook!AY35),TEXT(Gradebook!AY35/(Gradebook!AY$6+100*(Gradebook!AY$6="")),"0%"),IF(Gradebook!AY35="M","missing","exempt"))&amp;"; ")</f>
        <v/>
      </c>
      <c r="AY29" s="94" t="str">
        <f>IF(OR($A29="",Gradebook!AZ35=""),"",IF(Gradebook!AZ$3="","Assignment 40",Gradebook!AZ$3)&amp;" "&amp;IF(ISNUMBER(Gradebook!AZ35),TEXT(Gradebook!AZ35/(Gradebook!AZ$6+100*(Gradebook!AZ$6="")),"0%"),IF(Gradebook!AZ35="M","missing","exempt"))&amp;"; ")</f>
        <v/>
      </c>
      <c r="AZ29" s="94" t="str">
        <f>IF($A29="","",IF(ISNUMBER(Gradebook!F35),Gradebook!F$3&amp;" "&amp;TEXT(Gradebook!F35,"0%")&amp;"; ","")&amp;IF(ISNUMBER(Gradebook!G35),Gradebook!G$3&amp;" "&amp;TEXT(Gradebook!G35,"0%")&amp;"; ","")&amp;IF(ISNUMBER(Gradebook!H35),Gradebook!H$3&amp;" "&amp;TEXT(Gradebook!H35,"0%")&amp;"; ","")&amp;IF(ISNUMBER(Gradebook!I35),Gradebook!I$3&amp;" "&amp;TEXT(Gradebook!I35,"0%")&amp;"; ","")&amp;IF(ISNUMBER(Gradebook!J35),Gradebook!J$3&amp;" "&amp;TEXT(Gradebook!J35,"0%")&amp;"; ","")&amp;IF(ISNUMBER(Gradebook!K35),Gradebook!K$3&amp;" "&amp;TEXT(Gradebook!K35,"0%")&amp;"; ",""))</f>
        <v/>
      </c>
      <c r="BA29" s="94" t="str">
        <f t="shared" si="3"/>
        <v/>
      </c>
      <c r="BB29" s="94" t="str">
        <f>IF(NOT(ISNUMBER($K29)),"",IF(INDEX('Learning Skills'!$C$7:$C$46,$K29)="","","Responsibility "&amp;INDEX('Learning Skills'!$C$7:$C$46,$K29)&amp;"; ")&amp;IF(INDEX('Learning Skills'!$D$7:$D$46,$K29)="","","Organization "&amp;INDEX('Learning Skills'!$D$7:$D$46,$K29)&amp;"; ")&amp;IF(INDEX('Learning Skills'!$E$7:$E$46,$K29)="","","Independent Work "&amp;INDEX('Learning Skills'!$E$7:$E$46,$K29)&amp;"; ")&amp;IF(INDEX('Learning Skills'!$F$7:$F$46,$K29)="","","Collaboration "&amp;INDEX('Learning Skills'!$F$7:$F$46,$K29)&amp;"; ")&amp;IF(INDEX('Learning Skills'!$G$7:$G$46,$K29)="","","Initiative "&amp;INDEX('Learning Skills'!$G$7:$G$46,$K29)&amp;"; ")&amp;IF(INDEX('Learning Skills'!$H$7:$H$46,$K29)="","","Self-Regulation "&amp;INDEX('Learning Skills'!$H$7:$H$46,$K29)&amp;"; "))</f>
        <v/>
      </c>
    </row>
    <row r="30" spans="1:54" ht="62" customHeight="1" x14ac:dyDescent="0.45">
      <c r="A30" s="95" t="str">
        <f>IF(Gradebook!$B36="","",Gradebook!$A36)</f>
        <v/>
      </c>
      <c r="B30" s="95" t="str">
        <f>IF($A30="","",Gradebook!$C36&amp;"")</f>
        <v/>
      </c>
      <c r="C30" s="96" t="str">
        <f>IF($A30="","",Gradebook!$D36)</f>
        <v/>
      </c>
      <c r="D30" s="95" t="str">
        <f>IF($A30="","",Gradebook!$E36&amp;"")</f>
        <v/>
      </c>
      <c r="E30" s="95" t="str">
        <f t="shared" si="0"/>
        <v/>
      </c>
      <c r="F30" s="95" t="str">
        <f t="shared" si="1"/>
        <v/>
      </c>
      <c r="G30" s="95" t="str">
        <f>IF($A30="","",Gradebook!$L36&amp;"")</f>
        <v/>
      </c>
      <c r="H30" s="95" t="str">
        <f t="shared" si="2"/>
        <v/>
      </c>
      <c r="I30" s="95" t="str">
        <f>IF(NOT(ISNUMBER($K30)),"",INDEX('Learning Skills'!$I$7:$I$46,$K30)&amp;"")</f>
        <v/>
      </c>
      <c r="K30" s="94" t="str">
        <f>IF($A30="","",IFERROR(MATCH($A30,'Learning Skills'!$A$7:$A$46,0),""))</f>
        <v/>
      </c>
      <c r="L30" s="94" t="str">
        <f>IF(OR($A30="",Gradebook!M36=""),"",IF(Gradebook!M$3="","Assignment 1",Gradebook!M$3)&amp;" "&amp;IF(ISNUMBER(Gradebook!M36),TEXT(Gradebook!M36/(Gradebook!M$6+100*(Gradebook!M$6="")),"0%"),IF(Gradebook!M36="M","missing","exempt"))&amp;"; ")</f>
        <v/>
      </c>
      <c r="M30" s="94" t="str">
        <f>IF(OR($A30="",Gradebook!N36=""),"",IF(Gradebook!N$3="","Assignment 2",Gradebook!N$3)&amp;" "&amp;IF(ISNUMBER(Gradebook!N36),TEXT(Gradebook!N36/(Gradebook!N$6+100*(Gradebook!N$6="")),"0%"),IF(Gradebook!N36="M","missing","exempt"))&amp;"; ")</f>
        <v/>
      </c>
      <c r="N30" s="94" t="str">
        <f>IF(OR($A30="",Gradebook!O36=""),"",IF(Gradebook!O$3="","Assignment 3",Gradebook!O$3)&amp;" "&amp;IF(ISNUMBER(Gradebook!O36),TEXT(Gradebook!O36/(Gradebook!O$6+100*(Gradebook!O$6="")),"0%"),IF(Gradebook!O36="M","missing","exempt"))&amp;"; ")</f>
        <v/>
      </c>
      <c r="O30" s="94" t="str">
        <f>IF(OR($A30="",Gradebook!P36=""),"",IF(Gradebook!P$3="","Assignment 4",Gradebook!P$3)&amp;" "&amp;IF(ISNUMBER(Gradebook!P36),TEXT(Gradebook!P36/(Gradebook!P$6+100*(Gradebook!P$6="")),"0%"),IF(Gradebook!P36="M","missing","exempt"))&amp;"; ")</f>
        <v/>
      </c>
      <c r="P30" s="94" t="str">
        <f>IF(OR($A30="",Gradebook!Q36=""),"",IF(Gradebook!Q$3="","Assignment 5",Gradebook!Q$3)&amp;" "&amp;IF(ISNUMBER(Gradebook!Q36),TEXT(Gradebook!Q36/(Gradebook!Q$6+100*(Gradebook!Q$6="")),"0%"),IF(Gradebook!Q36="M","missing","exempt"))&amp;"; ")</f>
        <v/>
      </c>
      <c r="Q30" s="94" t="str">
        <f>IF(OR($A30="",Gradebook!R36=""),"",IF(Gradebook!R$3="","Assignment 6",Gradebook!R$3)&amp;" "&amp;IF(ISNUMBER(Gradebook!R36),TEXT(Gradebook!R36/(Gradebook!R$6+100*(Gradebook!R$6="")),"0%"),IF(Gradebook!R36="M","missing","exempt"))&amp;"; ")</f>
        <v/>
      </c>
      <c r="R30" s="94" t="str">
        <f>IF(OR($A30="",Gradebook!S36=""),"",IF(Gradebook!S$3="","Assignment 7",Gradebook!S$3)&amp;" "&amp;IF(ISNUMBER(Gradebook!S36),TEXT(Gradebook!S36/(Gradebook!S$6+100*(Gradebook!S$6="")),"0%"),IF(Gradebook!S36="M","missing","exempt"))&amp;"; ")</f>
        <v/>
      </c>
      <c r="S30" s="94" t="str">
        <f>IF(OR($A30="",Gradebook!T36=""),"",IF(Gradebook!T$3="","Assignment 8",Gradebook!T$3)&amp;" "&amp;IF(ISNUMBER(Gradebook!T36),TEXT(Gradebook!T36/(Gradebook!T$6+100*(Gradebook!T$6="")),"0%"),IF(Gradebook!T36="M","missing","exempt"))&amp;"; ")</f>
        <v/>
      </c>
      <c r="T30" s="94" t="str">
        <f>IF(OR($A30="",Gradebook!U36=""),"",IF(Gradebook!U$3="","Assignment 9",Gradebook!U$3)&amp;" "&amp;IF(ISNUMBER(Gradebook!U36),TEXT(Gradebook!U36/(Gradebook!U$6+100*(Gradebook!U$6="")),"0%"),IF(Gradebook!U36="M","missing","exempt"))&amp;"; ")</f>
        <v/>
      </c>
      <c r="U30" s="94" t="str">
        <f>IF(OR($A30="",Gradebook!V36=""),"",IF(Gradebook!V$3="","Assignment 10",Gradebook!V$3)&amp;" "&amp;IF(ISNUMBER(Gradebook!V36),TEXT(Gradebook!V36/(Gradebook!V$6+100*(Gradebook!V$6="")),"0%"),IF(Gradebook!V36="M","missing","exempt"))&amp;"; ")</f>
        <v/>
      </c>
      <c r="V30" s="94" t="str">
        <f>IF(OR($A30="",Gradebook!W36=""),"",IF(Gradebook!W$3="","Assignment 11",Gradebook!W$3)&amp;" "&amp;IF(ISNUMBER(Gradebook!W36),TEXT(Gradebook!W36/(Gradebook!W$6+100*(Gradebook!W$6="")),"0%"),IF(Gradebook!W36="M","missing","exempt"))&amp;"; ")</f>
        <v/>
      </c>
      <c r="W30" s="94" t="str">
        <f>IF(OR($A30="",Gradebook!X36=""),"",IF(Gradebook!X$3="","Assignment 12",Gradebook!X$3)&amp;" "&amp;IF(ISNUMBER(Gradebook!X36),TEXT(Gradebook!X36/(Gradebook!X$6+100*(Gradebook!X$6="")),"0%"),IF(Gradebook!X36="M","missing","exempt"))&amp;"; ")</f>
        <v/>
      </c>
      <c r="X30" s="94" t="str">
        <f>IF(OR($A30="",Gradebook!Y36=""),"",IF(Gradebook!Y$3="","Assignment 13",Gradebook!Y$3)&amp;" "&amp;IF(ISNUMBER(Gradebook!Y36),TEXT(Gradebook!Y36/(Gradebook!Y$6+100*(Gradebook!Y$6="")),"0%"),IF(Gradebook!Y36="M","missing","exempt"))&amp;"; ")</f>
        <v/>
      </c>
      <c r="Y30" s="94" t="str">
        <f>IF(OR($A30="",Gradebook!Z36=""),"",IF(Gradebook!Z$3="","Assignment 14",Gradebook!Z$3)&amp;" "&amp;IF(ISNUMBER(Gradebook!Z36),TEXT(Gradebook!Z36/(Gradebook!Z$6+100*(Gradebook!Z$6="")),"0%"),IF(Gradebook!Z36="M","missing","exempt"))&amp;"; ")</f>
        <v/>
      </c>
      <c r="Z30" s="94" t="str">
        <f>IF(OR($A30="",Gradebook!AA36=""),"",IF(Gradebook!AA$3="","Assignment 15",Gradebook!AA$3)&amp;" "&amp;IF(ISNUMBER(Gradebook!AA36),TEXT(Gradebook!AA36/(Gradebook!AA$6+100*(Gradebook!AA$6="")),"0%"),IF(Gradebook!AA36="M","missing","exempt"))&amp;"; ")</f>
        <v/>
      </c>
      <c r="AA30" s="94" t="str">
        <f>IF(OR($A30="",Gradebook!AB36=""),"",IF(Gradebook!AB$3="","Assignment 16",Gradebook!AB$3)&amp;" "&amp;IF(ISNUMBER(Gradebook!AB36),TEXT(Gradebook!AB36/(Gradebook!AB$6+100*(Gradebook!AB$6="")),"0%"),IF(Gradebook!AB36="M","missing","exempt"))&amp;"; ")</f>
        <v/>
      </c>
      <c r="AB30" s="94" t="str">
        <f>IF(OR($A30="",Gradebook!AC36=""),"",IF(Gradebook!AC$3="","Assignment 17",Gradebook!AC$3)&amp;" "&amp;IF(ISNUMBER(Gradebook!AC36),TEXT(Gradebook!AC36/(Gradebook!AC$6+100*(Gradebook!AC$6="")),"0%"),IF(Gradebook!AC36="M","missing","exempt"))&amp;"; ")</f>
        <v/>
      </c>
      <c r="AC30" s="94" t="str">
        <f>IF(OR($A30="",Gradebook!AD36=""),"",IF(Gradebook!AD$3="","Assignment 18",Gradebook!AD$3)&amp;" "&amp;IF(ISNUMBER(Gradebook!AD36),TEXT(Gradebook!AD36/(Gradebook!AD$6+100*(Gradebook!AD$6="")),"0%"),IF(Gradebook!AD36="M","missing","exempt"))&amp;"; ")</f>
        <v/>
      </c>
      <c r="AD30" s="94" t="str">
        <f>IF(OR($A30="",Gradebook!AE36=""),"",IF(Gradebook!AE$3="","Assignment 19",Gradebook!AE$3)&amp;" "&amp;IF(ISNUMBER(Gradebook!AE36),TEXT(Gradebook!AE36/(Gradebook!AE$6+100*(Gradebook!AE$6="")),"0%"),IF(Gradebook!AE36="M","missing","exempt"))&amp;"; ")</f>
        <v/>
      </c>
      <c r="AE30" s="94" t="str">
        <f>IF(OR($A30="",Gradebook!AF36=""),"",IF(Gradebook!AF$3="","Assignment 20",Gradebook!AF$3)&amp;" "&amp;IF(ISNUMBER(Gradebook!AF36),TEXT(Gradebook!AF36/(Gradebook!AF$6+100*(Gradebook!AF$6="")),"0%"),IF(Gradebook!AF36="M","missing","exempt"))&amp;"; ")</f>
        <v/>
      </c>
      <c r="AF30" s="94" t="str">
        <f>IF(OR($A30="",Gradebook!AG36=""),"",IF(Gradebook!AG$3="","Assignment 21",Gradebook!AG$3)&amp;" "&amp;IF(ISNUMBER(Gradebook!AG36),TEXT(Gradebook!AG36/(Gradebook!AG$6+100*(Gradebook!AG$6="")),"0%"),IF(Gradebook!AG36="M","missing","exempt"))&amp;"; ")</f>
        <v/>
      </c>
      <c r="AG30" s="94" t="str">
        <f>IF(OR($A30="",Gradebook!AH36=""),"",IF(Gradebook!AH$3="","Assignment 22",Gradebook!AH$3)&amp;" "&amp;IF(ISNUMBER(Gradebook!AH36),TEXT(Gradebook!AH36/(Gradebook!AH$6+100*(Gradebook!AH$6="")),"0%"),IF(Gradebook!AH36="M","missing","exempt"))&amp;"; ")</f>
        <v/>
      </c>
      <c r="AH30" s="94" t="str">
        <f>IF(OR($A30="",Gradebook!AI36=""),"",IF(Gradebook!AI$3="","Assignment 23",Gradebook!AI$3)&amp;" "&amp;IF(ISNUMBER(Gradebook!AI36),TEXT(Gradebook!AI36/(Gradebook!AI$6+100*(Gradebook!AI$6="")),"0%"),IF(Gradebook!AI36="M","missing","exempt"))&amp;"; ")</f>
        <v/>
      </c>
      <c r="AI30" s="94" t="str">
        <f>IF(OR($A30="",Gradebook!AJ36=""),"",IF(Gradebook!AJ$3="","Assignment 24",Gradebook!AJ$3)&amp;" "&amp;IF(ISNUMBER(Gradebook!AJ36),TEXT(Gradebook!AJ36/(Gradebook!AJ$6+100*(Gradebook!AJ$6="")),"0%"),IF(Gradebook!AJ36="M","missing","exempt"))&amp;"; ")</f>
        <v/>
      </c>
      <c r="AJ30" s="94" t="str">
        <f>IF(OR($A30="",Gradebook!AK36=""),"",IF(Gradebook!AK$3="","Assignment 25",Gradebook!AK$3)&amp;" "&amp;IF(ISNUMBER(Gradebook!AK36),TEXT(Gradebook!AK36/(Gradebook!AK$6+100*(Gradebook!AK$6="")),"0%"),IF(Gradebook!AK36="M","missing","exempt"))&amp;"; ")</f>
        <v/>
      </c>
      <c r="AK30" s="94" t="str">
        <f>IF(OR($A30="",Gradebook!AL36=""),"",IF(Gradebook!AL$3="","Assignment 26",Gradebook!AL$3)&amp;" "&amp;IF(ISNUMBER(Gradebook!AL36),TEXT(Gradebook!AL36/(Gradebook!AL$6+100*(Gradebook!AL$6="")),"0%"),IF(Gradebook!AL36="M","missing","exempt"))&amp;"; ")</f>
        <v/>
      </c>
      <c r="AL30" s="94" t="str">
        <f>IF(OR($A30="",Gradebook!AM36=""),"",IF(Gradebook!AM$3="","Assignment 27",Gradebook!AM$3)&amp;" "&amp;IF(ISNUMBER(Gradebook!AM36),TEXT(Gradebook!AM36/(Gradebook!AM$6+100*(Gradebook!AM$6="")),"0%"),IF(Gradebook!AM36="M","missing","exempt"))&amp;"; ")</f>
        <v/>
      </c>
      <c r="AM30" s="94" t="str">
        <f>IF(OR($A30="",Gradebook!AN36=""),"",IF(Gradebook!AN$3="","Assignment 28",Gradebook!AN$3)&amp;" "&amp;IF(ISNUMBER(Gradebook!AN36),TEXT(Gradebook!AN36/(Gradebook!AN$6+100*(Gradebook!AN$6="")),"0%"),IF(Gradebook!AN36="M","missing","exempt"))&amp;"; ")</f>
        <v/>
      </c>
      <c r="AN30" s="94" t="str">
        <f>IF(OR($A30="",Gradebook!AO36=""),"",IF(Gradebook!AO$3="","Assignment 29",Gradebook!AO$3)&amp;" "&amp;IF(ISNUMBER(Gradebook!AO36),TEXT(Gradebook!AO36/(Gradebook!AO$6+100*(Gradebook!AO$6="")),"0%"),IF(Gradebook!AO36="M","missing","exempt"))&amp;"; ")</f>
        <v/>
      </c>
      <c r="AO30" s="94" t="str">
        <f>IF(OR($A30="",Gradebook!AP36=""),"",IF(Gradebook!AP$3="","Assignment 30",Gradebook!AP$3)&amp;" "&amp;IF(ISNUMBER(Gradebook!AP36),TEXT(Gradebook!AP36/(Gradebook!AP$6+100*(Gradebook!AP$6="")),"0%"),IF(Gradebook!AP36="M","missing","exempt"))&amp;"; ")</f>
        <v/>
      </c>
      <c r="AP30" s="94" t="str">
        <f>IF(OR($A30="",Gradebook!AQ36=""),"",IF(Gradebook!AQ$3="","Assignment 31",Gradebook!AQ$3)&amp;" "&amp;IF(ISNUMBER(Gradebook!AQ36),TEXT(Gradebook!AQ36/(Gradebook!AQ$6+100*(Gradebook!AQ$6="")),"0%"),IF(Gradebook!AQ36="M","missing","exempt"))&amp;"; ")</f>
        <v/>
      </c>
      <c r="AQ30" s="94" t="str">
        <f>IF(OR($A30="",Gradebook!AR36=""),"",IF(Gradebook!AR$3="","Assignment 32",Gradebook!AR$3)&amp;" "&amp;IF(ISNUMBER(Gradebook!AR36),TEXT(Gradebook!AR36/(Gradebook!AR$6+100*(Gradebook!AR$6="")),"0%"),IF(Gradebook!AR36="M","missing","exempt"))&amp;"; ")</f>
        <v/>
      </c>
      <c r="AR30" s="94" t="str">
        <f>IF(OR($A30="",Gradebook!AS36=""),"",IF(Gradebook!AS$3="","Assignment 33",Gradebook!AS$3)&amp;" "&amp;IF(ISNUMBER(Gradebook!AS36),TEXT(Gradebook!AS36/(Gradebook!AS$6+100*(Gradebook!AS$6="")),"0%"),IF(Gradebook!AS36="M","missing","exempt"))&amp;"; ")</f>
        <v/>
      </c>
      <c r="AS30" s="94" t="str">
        <f>IF(OR($A30="",Gradebook!AT36=""),"",IF(Gradebook!AT$3="","Assignment 34",Gradebook!AT$3)&amp;" "&amp;IF(ISNUMBER(Gradebook!AT36),TEXT(Gradebook!AT36/(Gradebook!AT$6+100*(Gradebook!AT$6="")),"0%"),IF(Gradebook!AT36="M","missing","exempt"))&amp;"; ")</f>
        <v/>
      </c>
      <c r="AT30" s="94" t="str">
        <f>IF(OR($A30="",Gradebook!AU36=""),"",IF(Gradebook!AU$3="","Assignment 35",Gradebook!AU$3)&amp;" "&amp;IF(ISNUMBER(Gradebook!AU36),TEXT(Gradebook!AU36/(Gradebook!AU$6+100*(Gradebook!AU$6="")),"0%"),IF(Gradebook!AU36="M","missing","exempt"))&amp;"; ")</f>
        <v/>
      </c>
      <c r="AU30" s="94" t="str">
        <f>IF(OR($A30="",Gradebook!AV36=""),"",IF(Gradebook!AV$3="","Assignment 36",Gradebook!AV$3)&amp;" "&amp;IF(ISNUMBER(Gradebook!AV36),TEXT(Gradebook!AV36/(Gradebook!AV$6+100*(Gradebook!AV$6="")),"0%"),IF(Gradebook!AV36="M","missing","exempt"))&amp;"; ")</f>
        <v/>
      </c>
      <c r="AV30" s="94" t="str">
        <f>IF(OR($A30="",Gradebook!AW36=""),"",IF(Gradebook!AW$3="","Assignment 37",Gradebook!AW$3)&amp;" "&amp;IF(ISNUMBER(Gradebook!AW36),TEXT(Gradebook!AW36/(Gradebook!AW$6+100*(Gradebook!AW$6="")),"0%"),IF(Gradebook!AW36="M","missing","exempt"))&amp;"; ")</f>
        <v/>
      </c>
      <c r="AW30" s="94" t="str">
        <f>IF(OR($A30="",Gradebook!AX36=""),"",IF(Gradebook!AX$3="","Assignment 38",Gradebook!AX$3)&amp;" "&amp;IF(ISNUMBER(Gradebook!AX36),TEXT(Gradebook!AX36/(Gradebook!AX$6+100*(Gradebook!AX$6="")),"0%"),IF(Gradebook!AX36="M","missing","exempt"))&amp;"; ")</f>
        <v/>
      </c>
      <c r="AX30" s="94" t="str">
        <f>IF(OR($A30="",Gradebook!AY36=""),"",IF(Gradebook!AY$3="","Assignment 39",Gradebook!AY$3)&amp;" "&amp;IF(ISNUMBER(Gradebook!AY36),TEXT(Gradebook!AY36/(Gradebook!AY$6+100*(Gradebook!AY$6="")),"0%"),IF(Gradebook!AY36="M","missing","exempt"))&amp;"; ")</f>
        <v/>
      </c>
      <c r="AY30" s="94" t="str">
        <f>IF(OR($A30="",Gradebook!AZ36=""),"",IF(Gradebook!AZ$3="","Assignment 40",Gradebook!AZ$3)&amp;" "&amp;IF(ISNUMBER(Gradebook!AZ36),TEXT(Gradebook!AZ36/(Gradebook!AZ$6+100*(Gradebook!AZ$6="")),"0%"),IF(Gradebook!AZ36="M","missing","exempt"))&amp;"; ")</f>
        <v/>
      </c>
      <c r="AZ30" s="94" t="str">
        <f>IF($A30="","",IF(ISNUMBER(Gradebook!F36),Gradebook!F$3&amp;" "&amp;TEXT(Gradebook!F36,"0%")&amp;"; ","")&amp;IF(ISNUMBER(Gradebook!G36),Gradebook!G$3&amp;" "&amp;TEXT(Gradebook!G36,"0%")&amp;"; ","")&amp;IF(ISNUMBER(Gradebook!H36),Gradebook!H$3&amp;" "&amp;TEXT(Gradebook!H36,"0%")&amp;"; ","")&amp;IF(ISNUMBER(Gradebook!I36),Gradebook!I$3&amp;" "&amp;TEXT(Gradebook!I36,"0%")&amp;"; ","")&amp;IF(ISNUMBER(Gradebook!J36),Gradebook!J$3&amp;" "&amp;TEXT(Gradebook!J36,"0%")&amp;"; ","")&amp;IF(ISNUMBER(Gradebook!K36),Gradebook!K$3&amp;" "&amp;TEXT(Gradebook!K36,"0%")&amp;"; ",""))</f>
        <v/>
      </c>
      <c r="BA30" s="94" t="str">
        <f t="shared" si="3"/>
        <v/>
      </c>
      <c r="BB30" s="94" t="str">
        <f>IF(NOT(ISNUMBER($K30)),"",IF(INDEX('Learning Skills'!$C$7:$C$46,$K30)="","","Responsibility "&amp;INDEX('Learning Skills'!$C$7:$C$46,$K30)&amp;"; ")&amp;IF(INDEX('Learning Skills'!$D$7:$D$46,$K30)="","","Organization "&amp;INDEX('Learning Skills'!$D$7:$D$46,$K30)&amp;"; ")&amp;IF(INDEX('Learning Skills'!$E$7:$E$46,$K30)="","","Independent Work "&amp;INDEX('Learning Skills'!$E$7:$E$46,$K30)&amp;"; ")&amp;IF(INDEX('Learning Skills'!$F$7:$F$46,$K30)="","","Collaboration "&amp;INDEX('Learning Skills'!$F$7:$F$46,$K30)&amp;"; ")&amp;IF(INDEX('Learning Skills'!$G$7:$G$46,$K30)="","","Initiative "&amp;INDEX('Learning Skills'!$G$7:$G$46,$K30)&amp;"; ")&amp;IF(INDEX('Learning Skills'!$H$7:$H$46,$K30)="","","Self-Regulation "&amp;INDEX('Learning Skills'!$H$7:$H$46,$K30)&amp;"; "))</f>
        <v/>
      </c>
    </row>
    <row r="31" spans="1:54" ht="62" customHeight="1" x14ac:dyDescent="0.45">
      <c r="A31" s="95" t="str">
        <f>IF(Gradebook!$B37="","",Gradebook!$A37)</f>
        <v/>
      </c>
      <c r="B31" s="95" t="str">
        <f>IF($A31="","",Gradebook!$C37&amp;"")</f>
        <v/>
      </c>
      <c r="C31" s="96" t="str">
        <f>IF($A31="","",Gradebook!$D37)</f>
        <v/>
      </c>
      <c r="D31" s="95" t="str">
        <f>IF($A31="","",Gradebook!$E37&amp;"")</f>
        <v/>
      </c>
      <c r="E31" s="95" t="str">
        <f t="shared" si="0"/>
        <v/>
      </c>
      <c r="F31" s="95" t="str">
        <f t="shared" si="1"/>
        <v/>
      </c>
      <c r="G31" s="95" t="str">
        <f>IF($A31="","",Gradebook!$L37&amp;"")</f>
        <v/>
      </c>
      <c r="H31" s="95" t="str">
        <f t="shared" si="2"/>
        <v/>
      </c>
      <c r="I31" s="95" t="str">
        <f>IF(NOT(ISNUMBER($K31)),"",INDEX('Learning Skills'!$I$7:$I$46,$K31)&amp;"")</f>
        <v/>
      </c>
      <c r="K31" s="94" t="str">
        <f>IF($A31="","",IFERROR(MATCH($A31,'Learning Skills'!$A$7:$A$46,0),""))</f>
        <v/>
      </c>
      <c r="L31" s="94" t="str">
        <f>IF(OR($A31="",Gradebook!M37=""),"",IF(Gradebook!M$3="","Assignment 1",Gradebook!M$3)&amp;" "&amp;IF(ISNUMBER(Gradebook!M37),TEXT(Gradebook!M37/(Gradebook!M$6+100*(Gradebook!M$6="")),"0%"),IF(Gradebook!M37="M","missing","exempt"))&amp;"; ")</f>
        <v/>
      </c>
      <c r="M31" s="94" t="str">
        <f>IF(OR($A31="",Gradebook!N37=""),"",IF(Gradebook!N$3="","Assignment 2",Gradebook!N$3)&amp;" "&amp;IF(ISNUMBER(Gradebook!N37),TEXT(Gradebook!N37/(Gradebook!N$6+100*(Gradebook!N$6="")),"0%"),IF(Gradebook!N37="M","missing","exempt"))&amp;"; ")</f>
        <v/>
      </c>
      <c r="N31" s="94" t="str">
        <f>IF(OR($A31="",Gradebook!O37=""),"",IF(Gradebook!O$3="","Assignment 3",Gradebook!O$3)&amp;" "&amp;IF(ISNUMBER(Gradebook!O37),TEXT(Gradebook!O37/(Gradebook!O$6+100*(Gradebook!O$6="")),"0%"),IF(Gradebook!O37="M","missing","exempt"))&amp;"; ")</f>
        <v/>
      </c>
      <c r="O31" s="94" t="str">
        <f>IF(OR($A31="",Gradebook!P37=""),"",IF(Gradebook!P$3="","Assignment 4",Gradebook!P$3)&amp;" "&amp;IF(ISNUMBER(Gradebook!P37),TEXT(Gradebook!P37/(Gradebook!P$6+100*(Gradebook!P$6="")),"0%"),IF(Gradebook!P37="M","missing","exempt"))&amp;"; ")</f>
        <v/>
      </c>
      <c r="P31" s="94" t="str">
        <f>IF(OR($A31="",Gradebook!Q37=""),"",IF(Gradebook!Q$3="","Assignment 5",Gradebook!Q$3)&amp;" "&amp;IF(ISNUMBER(Gradebook!Q37),TEXT(Gradebook!Q37/(Gradebook!Q$6+100*(Gradebook!Q$6="")),"0%"),IF(Gradebook!Q37="M","missing","exempt"))&amp;"; ")</f>
        <v/>
      </c>
      <c r="Q31" s="94" t="str">
        <f>IF(OR($A31="",Gradebook!R37=""),"",IF(Gradebook!R$3="","Assignment 6",Gradebook!R$3)&amp;" "&amp;IF(ISNUMBER(Gradebook!R37),TEXT(Gradebook!R37/(Gradebook!R$6+100*(Gradebook!R$6="")),"0%"),IF(Gradebook!R37="M","missing","exempt"))&amp;"; ")</f>
        <v/>
      </c>
      <c r="R31" s="94" t="str">
        <f>IF(OR($A31="",Gradebook!S37=""),"",IF(Gradebook!S$3="","Assignment 7",Gradebook!S$3)&amp;" "&amp;IF(ISNUMBER(Gradebook!S37),TEXT(Gradebook!S37/(Gradebook!S$6+100*(Gradebook!S$6="")),"0%"),IF(Gradebook!S37="M","missing","exempt"))&amp;"; ")</f>
        <v/>
      </c>
      <c r="S31" s="94" t="str">
        <f>IF(OR($A31="",Gradebook!T37=""),"",IF(Gradebook!T$3="","Assignment 8",Gradebook!T$3)&amp;" "&amp;IF(ISNUMBER(Gradebook!T37),TEXT(Gradebook!T37/(Gradebook!T$6+100*(Gradebook!T$6="")),"0%"),IF(Gradebook!T37="M","missing","exempt"))&amp;"; ")</f>
        <v/>
      </c>
      <c r="T31" s="94" t="str">
        <f>IF(OR($A31="",Gradebook!U37=""),"",IF(Gradebook!U$3="","Assignment 9",Gradebook!U$3)&amp;" "&amp;IF(ISNUMBER(Gradebook!U37),TEXT(Gradebook!U37/(Gradebook!U$6+100*(Gradebook!U$6="")),"0%"),IF(Gradebook!U37="M","missing","exempt"))&amp;"; ")</f>
        <v/>
      </c>
      <c r="U31" s="94" t="str">
        <f>IF(OR($A31="",Gradebook!V37=""),"",IF(Gradebook!V$3="","Assignment 10",Gradebook!V$3)&amp;" "&amp;IF(ISNUMBER(Gradebook!V37),TEXT(Gradebook!V37/(Gradebook!V$6+100*(Gradebook!V$6="")),"0%"),IF(Gradebook!V37="M","missing","exempt"))&amp;"; ")</f>
        <v/>
      </c>
      <c r="V31" s="94" t="str">
        <f>IF(OR($A31="",Gradebook!W37=""),"",IF(Gradebook!W$3="","Assignment 11",Gradebook!W$3)&amp;" "&amp;IF(ISNUMBER(Gradebook!W37),TEXT(Gradebook!W37/(Gradebook!W$6+100*(Gradebook!W$6="")),"0%"),IF(Gradebook!W37="M","missing","exempt"))&amp;"; ")</f>
        <v/>
      </c>
      <c r="W31" s="94" t="str">
        <f>IF(OR($A31="",Gradebook!X37=""),"",IF(Gradebook!X$3="","Assignment 12",Gradebook!X$3)&amp;" "&amp;IF(ISNUMBER(Gradebook!X37),TEXT(Gradebook!X37/(Gradebook!X$6+100*(Gradebook!X$6="")),"0%"),IF(Gradebook!X37="M","missing","exempt"))&amp;"; ")</f>
        <v/>
      </c>
      <c r="X31" s="94" t="str">
        <f>IF(OR($A31="",Gradebook!Y37=""),"",IF(Gradebook!Y$3="","Assignment 13",Gradebook!Y$3)&amp;" "&amp;IF(ISNUMBER(Gradebook!Y37),TEXT(Gradebook!Y37/(Gradebook!Y$6+100*(Gradebook!Y$6="")),"0%"),IF(Gradebook!Y37="M","missing","exempt"))&amp;"; ")</f>
        <v/>
      </c>
      <c r="Y31" s="94" t="str">
        <f>IF(OR($A31="",Gradebook!Z37=""),"",IF(Gradebook!Z$3="","Assignment 14",Gradebook!Z$3)&amp;" "&amp;IF(ISNUMBER(Gradebook!Z37),TEXT(Gradebook!Z37/(Gradebook!Z$6+100*(Gradebook!Z$6="")),"0%"),IF(Gradebook!Z37="M","missing","exempt"))&amp;"; ")</f>
        <v/>
      </c>
      <c r="Z31" s="94" t="str">
        <f>IF(OR($A31="",Gradebook!AA37=""),"",IF(Gradebook!AA$3="","Assignment 15",Gradebook!AA$3)&amp;" "&amp;IF(ISNUMBER(Gradebook!AA37),TEXT(Gradebook!AA37/(Gradebook!AA$6+100*(Gradebook!AA$6="")),"0%"),IF(Gradebook!AA37="M","missing","exempt"))&amp;"; ")</f>
        <v/>
      </c>
      <c r="AA31" s="94" t="str">
        <f>IF(OR($A31="",Gradebook!AB37=""),"",IF(Gradebook!AB$3="","Assignment 16",Gradebook!AB$3)&amp;" "&amp;IF(ISNUMBER(Gradebook!AB37),TEXT(Gradebook!AB37/(Gradebook!AB$6+100*(Gradebook!AB$6="")),"0%"),IF(Gradebook!AB37="M","missing","exempt"))&amp;"; ")</f>
        <v/>
      </c>
      <c r="AB31" s="94" t="str">
        <f>IF(OR($A31="",Gradebook!AC37=""),"",IF(Gradebook!AC$3="","Assignment 17",Gradebook!AC$3)&amp;" "&amp;IF(ISNUMBER(Gradebook!AC37),TEXT(Gradebook!AC37/(Gradebook!AC$6+100*(Gradebook!AC$6="")),"0%"),IF(Gradebook!AC37="M","missing","exempt"))&amp;"; ")</f>
        <v/>
      </c>
      <c r="AC31" s="94" t="str">
        <f>IF(OR($A31="",Gradebook!AD37=""),"",IF(Gradebook!AD$3="","Assignment 18",Gradebook!AD$3)&amp;" "&amp;IF(ISNUMBER(Gradebook!AD37),TEXT(Gradebook!AD37/(Gradebook!AD$6+100*(Gradebook!AD$6="")),"0%"),IF(Gradebook!AD37="M","missing","exempt"))&amp;"; ")</f>
        <v/>
      </c>
      <c r="AD31" s="94" t="str">
        <f>IF(OR($A31="",Gradebook!AE37=""),"",IF(Gradebook!AE$3="","Assignment 19",Gradebook!AE$3)&amp;" "&amp;IF(ISNUMBER(Gradebook!AE37),TEXT(Gradebook!AE37/(Gradebook!AE$6+100*(Gradebook!AE$6="")),"0%"),IF(Gradebook!AE37="M","missing","exempt"))&amp;"; ")</f>
        <v/>
      </c>
      <c r="AE31" s="94" t="str">
        <f>IF(OR($A31="",Gradebook!AF37=""),"",IF(Gradebook!AF$3="","Assignment 20",Gradebook!AF$3)&amp;" "&amp;IF(ISNUMBER(Gradebook!AF37),TEXT(Gradebook!AF37/(Gradebook!AF$6+100*(Gradebook!AF$6="")),"0%"),IF(Gradebook!AF37="M","missing","exempt"))&amp;"; ")</f>
        <v/>
      </c>
      <c r="AF31" s="94" t="str">
        <f>IF(OR($A31="",Gradebook!AG37=""),"",IF(Gradebook!AG$3="","Assignment 21",Gradebook!AG$3)&amp;" "&amp;IF(ISNUMBER(Gradebook!AG37),TEXT(Gradebook!AG37/(Gradebook!AG$6+100*(Gradebook!AG$6="")),"0%"),IF(Gradebook!AG37="M","missing","exempt"))&amp;"; ")</f>
        <v/>
      </c>
      <c r="AG31" s="94" t="str">
        <f>IF(OR($A31="",Gradebook!AH37=""),"",IF(Gradebook!AH$3="","Assignment 22",Gradebook!AH$3)&amp;" "&amp;IF(ISNUMBER(Gradebook!AH37),TEXT(Gradebook!AH37/(Gradebook!AH$6+100*(Gradebook!AH$6="")),"0%"),IF(Gradebook!AH37="M","missing","exempt"))&amp;"; ")</f>
        <v/>
      </c>
      <c r="AH31" s="94" t="str">
        <f>IF(OR($A31="",Gradebook!AI37=""),"",IF(Gradebook!AI$3="","Assignment 23",Gradebook!AI$3)&amp;" "&amp;IF(ISNUMBER(Gradebook!AI37),TEXT(Gradebook!AI37/(Gradebook!AI$6+100*(Gradebook!AI$6="")),"0%"),IF(Gradebook!AI37="M","missing","exempt"))&amp;"; ")</f>
        <v/>
      </c>
      <c r="AI31" s="94" t="str">
        <f>IF(OR($A31="",Gradebook!AJ37=""),"",IF(Gradebook!AJ$3="","Assignment 24",Gradebook!AJ$3)&amp;" "&amp;IF(ISNUMBER(Gradebook!AJ37),TEXT(Gradebook!AJ37/(Gradebook!AJ$6+100*(Gradebook!AJ$6="")),"0%"),IF(Gradebook!AJ37="M","missing","exempt"))&amp;"; ")</f>
        <v/>
      </c>
      <c r="AJ31" s="94" t="str">
        <f>IF(OR($A31="",Gradebook!AK37=""),"",IF(Gradebook!AK$3="","Assignment 25",Gradebook!AK$3)&amp;" "&amp;IF(ISNUMBER(Gradebook!AK37),TEXT(Gradebook!AK37/(Gradebook!AK$6+100*(Gradebook!AK$6="")),"0%"),IF(Gradebook!AK37="M","missing","exempt"))&amp;"; ")</f>
        <v/>
      </c>
      <c r="AK31" s="94" t="str">
        <f>IF(OR($A31="",Gradebook!AL37=""),"",IF(Gradebook!AL$3="","Assignment 26",Gradebook!AL$3)&amp;" "&amp;IF(ISNUMBER(Gradebook!AL37),TEXT(Gradebook!AL37/(Gradebook!AL$6+100*(Gradebook!AL$6="")),"0%"),IF(Gradebook!AL37="M","missing","exempt"))&amp;"; ")</f>
        <v/>
      </c>
      <c r="AL31" s="94" t="str">
        <f>IF(OR($A31="",Gradebook!AM37=""),"",IF(Gradebook!AM$3="","Assignment 27",Gradebook!AM$3)&amp;" "&amp;IF(ISNUMBER(Gradebook!AM37),TEXT(Gradebook!AM37/(Gradebook!AM$6+100*(Gradebook!AM$6="")),"0%"),IF(Gradebook!AM37="M","missing","exempt"))&amp;"; ")</f>
        <v/>
      </c>
      <c r="AM31" s="94" t="str">
        <f>IF(OR($A31="",Gradebook!AN37=""),"",IF(Gradebook!AN$3="","Assignment 28",Gradebook!AN$3)&amp;" "&amp;IF(ISNUMBER(Gradebook!AN37),TEXT(Gradebook!AN37/(Gradebook!AN$6+100*(Gradebook!AN$6="")),"0%"),IF(Gradebook!AN37="M","missing","exempt"))&amp;"; ")</f>
        <v/>
      </c>
      <c r="AN31" s="94" t="str">
        <f>IF(OR($A31="",Gradebook!AO37=""),"",IF(Gradebook!AO$3="","Assignment 29",Gradebook!AO$3)&amp;" "&amp;IF(ISNUMBER(Gradebook!AO37),TEXT(Gradebook!AO37/(Gradebook!AO$6+100*(Gradebook!AO$6="")),"0%"),IF(Gradebook!AO37="M","missing","exempt"))&amp;"; ")</f>
        <v/>
      </c>
      <c r="AO31" s="94" t="str">
        <f>IF(OR($A31="",Gradebook!AP37=""),"",IF(Gradebook!AP$3="","Assignment 30",Gradebook!AP$3)&amp;" "&amp;IF(ISNUMBER(Gradebook!AP37),TEXT(Gradebook!AP37/(Gradebook!AP$6+100*(Gradebook!AP$6="")),"0%"),IF(Gradebook!AP37="M","missing","exempt"))&amp;"; ")</f>
        <v/>
      </c>
      <c r="AP31" s="94" t="str">
        <f>IF(OR($A31="",Gradebook!AQ37=""),"",IF(Gradebook!AQ$3="","Assignment 31",Gradebook!AQ$3)&amp;" "&amp;IF(ISNUMBER(Gradebook!AQ37),TEXT(Gradebook!AQ37/(Gradebook!AQ$6+100*(Gradebook!AQ$6="")),"0%"),IF(Gradebook!AQ37="M","missing","exempt"))&amp;"; ")</f>
        <v/>
      </c>
      <c r="AQ31" s="94" t="str">
        <f>IF(OR($A31="",Gradebook!AR37=""),"",IF(Gradebook!AR$3="","Assignment 32",Gradebook!AR$3)&amp;" "&amp;IF(ISNUMBER(Gradebook!AR37),TEXT(Gradebook!AR37/(Gradebook!AR$6+100*(Gradebook!AR$6="")),"0%"),IF(Gradebook!AR37="M","missing","exempt"))&amp;"; ")</f>
        <v/>
      </c>
      <c r="AR31" s="94" t="str">
        <f>IF(OR($A31="",Gradebook!AS37=""),"",IF(Gradebook!AS$3="","Assignment 33",Gradebook!AS$3)&amp;" "&amp;IF(ISNUMBER(Gradebook!AS37),TEXT(Gradebook!AS37/(Gradebook!AS$6+100*(Gradebook!AS$6="")),"0%"),IF(Gradebook!AS37="M","missing","exempt"))&amp;"; ")</f>
        <v/>
      </c>
      <c r="AS31" s="94" t="str">
        <f>IF(OR($A31="",Gradebook!AT37=""),"",IF(Gradebook!AT$3="","Assignment 34",Gradebook!AT$3)&amp;" "&amp;IF(ISNUMBER(Gradebook!AT37),TEXT(Gradebook!AT37/(Gradebook!AT$6+100*(Gradebook!AT$6="")),"0%"),IF(Gradebook!AT37="M","missing","exempt"))&amp;"; ")</f>
        <v/>
      </c>
      <c r="AT31" s="94" t="str">
        <f>IF(OR($A31="",Gradebook!AU37=""),"",IF(Gradebook!AU$3="","Assignment 35",Gradebook!AU$3)&amp;" "&amp;IF(ISNUMBER(Gradebook!AU37),TEXT(Gradebook!AU37/(Gradebook!AU$6+100*(Gradebook!AU$6="")),"0%"),IF(Gradebook!AU37="M","missing","exempt"))&amp;"; ")</f>
        <v/>
      </c>
      <c r="AU31" s="94" t="str">
        <f>IF(OR($A31="",Gradebook!AV37=""),"",IF(Gradebook!AV$3="","Assignment 36",Gradebook!AV$3)&amp;" "&amp;IF(ISNUMBER(Gradebook!AV37),TEXT(Gradebook!AV37/(Gradebook!AV$6+100*(Gradebook!AV$6="")),"0%"),IF(Gradebook!AV37="M","missing","exempt"))&amp;"; ")</f>
        <v/>
      </c>
      <c r="AV31" s="94" t="str">
        <f>IF(OR($A31="",Gradebook!AW37=""),"",IF(Gradebook!AW$3="","Assignment 37",Gradebook!AW$3)&amp;" "&amp;IF(ISNUMBER(Gradebook!AW37),TEXT(Gradebook!AW37/(Gradebook!AW$6+100*(Gradebook!AW$6="")),"0%"),IF(Gradebook!AW37="M","missing","exempt"))&amp;"; ")</f>
        <v/>
      </c>
      <c r="AW31" s="94" t="str">
        <f>IF(OR($A31="",Gradebook!AX37=""),"",IF(Gradebook!AX$3="","Assignment 38",Gradebook!AX$3)&amp;" "&amp;IF(ISNUMBER(Gradebook!AX37),TEXT(Gradebook!AX37/(Gradebook!AX$6+100*(Gradebook!AX$6="")),"0%"),IF(Gradebook!AX37="M","missing","exempt"))&amp;"; ")</f>
        <v/>
      </c>
      <c r="AX31" s="94" t="str">
        <f>IF(OR($A31="",Gradebook!AY37=""),"",IF(Gradebook!AY$3="","Assignment 39",Gradebook!AY$3)&amp;" "&amp;IF(ISNUMBER(Gradebook!AY37),TEXT(Gradebook!AY37/(Gradebook!AY$6+100*(Gradebook!AY$6="")),"0%"),IF(Gradebook!AY37="M","missing","exempt"))&amp;"; ")</f>
        <v/>
      </c>
      <c r="AY31" s="94" t="str">
        <f>IF(OR($A31="",Gradebook!AZ37=""),"",IF(Gradebook!AZ$3="","Assignment 40",Gradebook!AZ$3)&amp;" "&amp;IF(ISNUMBER(Gradebook!AZ37),TEXT(Gradebook!AZ37/(Gradebook!AZ$6+100*(Gradebook!AZ$6="")),"0%"),IF(Gradebook!AZ37="M","missing","exempt"))&amp;"; ")</f>
        <v/>
      </c>
      <c r="AZ31" s="94" t="str">
        <f>IF($A31="","",IF(ISNUMBER(Gradebook!F37),Gradebook!F$3&amp;" "&amp;TEXT(Gradebook!F37,"0%")&amp;"; ","")&amp;IF(ISNUMBER(Gradebook!G37),Gradebook!G$3&amp;" "&amp;TEXT(Gradebook!G37,"0%")&amp;"; ","")&amp;IF(ISNUMBER(Gradebook!H37),Gradebook!H$3&amp;" "&amp;TEXT(Gradebook!H37,"0%")&amp;"; ","")&amp;IF(ISNUMBER(Gradebook!I37),Gradebook!I$3&amp;" "&amp;TEXT(Gradebook!I37,"0%")&amp;"; ","")&amp;IF(ISNUMBER(Gradebook!J37),Gradebook!J$3&amp;" "&amp;TEXT(Gradebook!J37,"0%")&amp;"; ","")&amp;IF(ISNUMBER(Gradebook!K37),Gradebook!K$3&amp;" "&amp;TEXT(Gradebook!K37,"0%")&amp;"; ",""))</f>
        <v/>
      </c>
      <c r="BA31" s="94" t="str">
        <f t="shared" si="3"/>
        <v/>
      </c>
      <c r="BB31" s="94" t="str">
        <f>IF(NOT(ISNUMBER($K31)),"",IF(INDEX('Learning Skills'!$C$7:$C$46,$K31)="","","Responsibility "&amp;INDEX('Learning Skills'!$C$7:$C$46,$K31)&amp;"; ")&amp;IF(INDEX('Learning Skills'!$D$7:$D$46,$K31)="","","Organization "&amp;INDEX('Learning Skills'!$D$7:$D$46,$K31)&amp;"; ")&amp;IF(INDEX('Learning Skills'!$E$7:$E$46,$K31)="","","Independent Work "&amp;INDEX('Learning Skills'!$E$7:$E$46,$K31)&amp;"; ")&amp;IF(INDEX('Learning Skills'!$F$7:$F$46,$K31)="","","Collaboration "&amp;INDEX('Learning Skills'!$F$7:$F$46,$K31)&amp;"; ")&amp;IF(INDEX('Learning Skills'!$G$7:$G$46,$K31)="","","Initiative "&amp;INDEX('Learning Skills'!$G$7:$G$46,$K31)&amp;"; ")&amp;IF(INDEX('Learning Skills'!$H$7:$H$46,$K31)="","","Self-Regulation "&amp;INDEX('Learning Skills'!$H$7:$H$46,$K31)&amp;"; "))</f>
        <v/>
      </c>
    </row>
    <row r="32" spans="1:54" ht="62" customHeight="1" x14ac:dyDescent="0.45">
      <c r="A32" s="95" t="str">
        <f>IF(Gradebook!$B38="","",Gradebook!$A38)</f>
        <v/>
      </c>
      <c r="B32" s="95" t="str">
        <f>IF($A32="","",Gradebook!$C38&amp;"")</f>
        <v/>
      </c>
      <c r="C32" s="96" t="str">
        <f>IF($A32="","",Gradebook!$D38)</f>
        <v/>
      </c>
      <c r="D32" s="95" t="str">
        <f>IF($A32="","",Gradebook!$E38&amp;"")</f>
        <v/>
      </c>
      <c r="E32" s="95" t="str">
        <f t="shared" si="0"/>
        <v/>
      </c>
      <c r="F32" s="95" t="str">
        <f t="shared" si="1"/>
        <v/>
      </c>
      <c r="G32" s="95" t="str">
        <f>IF($A32="","",Gradebook!$L38&amp;"")</f>
        <v/>
      </c>
      <c r="H32" s="95" t="str">
        <f t="shared" si="2"/>
        <v/>
      </c>
      <c r="I32" s="95" t="str">
        <f>IF(NOT(ISNUMBER($K32)),"",INDEX('Learning Skills'!$I$7:$I$46,$K32)&amp;"")</f>
        <v/>
      </c>
      <c r="K32" s="94" t="str">
        <f>IF($A32="","",IFERROR(MATCH($A32,'Learning Skills'!$A$7:$A$46,0),""))</f>
        <v/>
      </c>
      <c r="L32" s="94" t="str">
        <f>IF(OR($A32="",Gradebook!M38=""),"",IF(Gradebook!M$3="","Assignment 1",Gradebook!M$3)&amp;" "&amp;IF(ISNUMBER(Gradebook!M38),TEXT(Gradebook!M38/(Gradebook!M$6+100*(Gradebook!M$6="")),"0%"),IF(Gradebook!M38="M","missing","exempt"))&amp;"; ")</f>
        <v/>
      </c>
      <c r="M32" s="94" t="str">
        <f>IF(OR($A32="",Gradebook!N38=""),"",IF(Gradebook!N$3="","Assignment 2",Gradebook!N$3)&amp;" "&amp;IF(ISNUMBER(Gradebook!N38),TEXT(Gradebook!N38/(Gradebook!N$6+100*(Gradebook!N$6="")),"0%"),IF(Gradebook!N38="M","missing","exempt"))&amp;"; ")</f>
        <v/>
      </c>
      <c r="N32" s="94" t="str">
        <f>IF(OR($A32="",Gradebook!O38=""),"",IF(Gradebook!O$3="","Assignment 3",Gradebook!O$3)&amp;" "&amp;IF(ISNUMBER(Gradebook!O38),TEXT(Gradebook!O38/(Gradebook!O$6+100*(Gradebook!O$6="")),"0%"),IF(Gradebook!O38="M","missing","exempt"))&amp;"; ")</f>
        <v/>
      </c>
      <c r="O32" s="94" t="str">
        <f>IF(OR($A32="",Gradebook!P38=""),"",IF(Gradebook!P$3="","Assignment 4",Gradebook!P$3)&amp;" "&amp;IF(ISNUMBER(Gradebook!P38),TEXT(Gradebook!P38/(Gradebook!P$6+100*(Gradebook!P$6="")),"0%"),IF(Gradebook!P38="M","missing","exempt"))&amp;"; ")</f>
        <v/>
      </c>
      <c r="P32" s="94" t="str">
        <f>IF(OR($A32="",Gradebook!Q38=""),"",IF(Gradebook!Q$3="","Assignment 5",Gradebook!Q$3)&amp;" "&amp;IF(ISNUMBER(Gradebook!Q38),TEXT(Gradebook!Q38/(Gradebook!Q$6+100*(Gradebook!Q$6="")),"0%"),IF(Gradebook!Q38="M","missing","exempt"))&amp;"; ")</f>
        <v/>
      </c>
      <c r="Q32" s="94" t="str">
        <f>IF(OR($A32="",Gradebook!R38=""),"",IF(Gradebook!R$3="","Assignment 6",Gradebook!R$3)&amp;" "&amp;IF(ISNUMBER(Gradebook!R38),TEXT(Gradebook!R38/(Gradebook!R$6+100*(Gradebook!R$6="")),"0%"),IF(Gradebook!R38="M","missing","exempt"))&amp;"; ")</f>
        <v/>
      </c>
      <c r="R32" s="94" t="str">
        <f>IF(OR($A32="",Gradebook!S38=""),"",IF(Gradebook!S$3="","Assignment 7",Gradebook!S$3)&amp;" "&amp;IF(ISNUMBER(Gradebook!S38),TEXT(Gradebook!S38/(Gradebook!S$6+100*(Gradebook!S$6="")),"0%"),IF(Gradebook!S38="M","missing","exempt"))&amp;"; ")</f>
        <v/>
      </c>
      <c r="S32" s="94" t="str">
        <f>IF(OR($A32="",Gradebook!T38=""),"",IF(Gradebook!T$3="","Assignment 8",Gradebook!T$3)&amp;" "&amp;IF(ISNUMBER(Gradebook!T38),TEXT(Gradebook!T38/(Gradebook!T$6+100*(Gradebook!T$6="")),"0%"),IF(Gradebook!T38="M","missing","exempt"))&amp;"; ")</f>
        <v/>
      </c>
      <c r="T32" s="94" t="str">
        <f>IF(OR($A32="",Gradebook!U38=""),"",IF(Gradebook!U$3="","Assignment 9",Gradebook!U$3)&amp;" "&amp;IF(ISNUMBER(Gradebook!U38),TEXT(Gradebook!U38/(Gradebook!U$6+100*(Gradebook!U$6="")),"0%"),IF(Gradebook!U38="M","missing","exempt"))&amp;"; ")</f>
        <v/>
      </c>
      <c r="U32" s="94" t="str">
        <f>IF(OR($A32="",Gradebook!V38=""),"",IF(Gradebook!V$3="","Assignment 10",Gradebook!V$3)&amp;" "&amp;IF(ISNUMBER(Gradebook!V38),TEXT(Gradebook!V38/(Gradebook!V$6+100*(Gradebook!V$6="")),"0%"),IF(Gradebook!V38="M","missing","exempt"))&amp;"; ")</f>
        <v/>
      </c>
      <c r="V32" s="94" t="str">
        <f>IF(OR($A32="",Gradebook!W38=""),"",IF(Gradebook!W$3="","Assignment 11",Gradebook!W$3)&amp;" "&amp;IF(ISNUMBER(Gradebook!W38),TEXT(Gradebook!W38/(Gradebook!W$6+100*(Gradebook!W$6="")),"0%"),IF(Gradebook!W38="M","missing","exempt"))&amp;"; ")</f>
        <v/>
      </c>
      <c r="W32" s="94" t="str">
        <f>IF(OR($A32="",Gradebook!X38=""),"",IF(Gradebook!X$3="","Assignment 12",Gradebook!X$3)&amp;" "&amp;IF(ISNUMBER(Gradebook!X38),TEXT(Gradebook!X38/(Gradebook!X$6+100*(Gradebook!X$6="")),"0%"),IF(Gradebook!X38="M","missing","exempt"))&amp;"; ")</f>
        <v/>
      </c>
      <c r="X32" s="94" t="str">
        <f>IF(OR($A32="",Gradebook!Y38=""),"",IF(Gradebook!Y$3="","Assignment 13",Gradebook!Y$3)&amp;" "&amp;IF(ISNUMBER(Gradebook!Y38),TEXT(Gradebook!Y38/(Gradebook!Y$6+100*(Gradebook!Y$6="")),"0%"),IF(Gradebook!Y38="M","missing","exempt"))&amp;"; ")</f>
        <v/>
      </c>
      <c r="Y32" s="94" t="str">
        <f>IF(OR($A32="",Gradebook!Z38=""),"",IF(Gradebook!Z$3="","Assignment 14",Gradebook!Z$3)&amp;" "&amp;IF(ISNUMBER(Gradebook!Z38),TEXT(Gradebook!Z38/(Gradebook!Z$6+100*(Gradebook!Z$6="")),"0%"),IF(Gradebook!Z38="M","missing","exempt"))&amp;"; ")</f>
        <v/>
      </c>
      <c r="Z32" s="94" t="str">
        <f>IF(OR($A32="",Gradebook!AA38=""),"",IF(Gradebook!AA$3="","Assignment 15",Gradebook!AA$3)&amp;" "&amp;IF(ISNUMBER(Gradebook!AA38),TEXT(Gradebook!AA38/(Gradebook!AA$6+100*(Gradebook!AA$6="")),"0%"),IF(Gradebook!AA38="M","missing","exempt"))&amp;"; ")</f>
        <v/>
      </c>
      <c r="AA32" s="94" t="str">
        <f>IF(OR($A32="",Gradebook!AB38=""),"",IF(Gradebook!AB$3="","Assignment 16",Gradebook!AB$3)&amp;" "&amp;IF(ISNUMBER(Gradebook!AB38),TEXT(Gradebook!AB38/(Gradebook!AB$6+100*(Gradebook!AB$6="")),"0%"),IF(Gradebook!AB38="M","missing","exempt"))&amp;"; ")</f>
        <v/>
      </c>
      <c r="AB32" s="94" t="str">
        <f>IF(OR($A32="",Gradebook!AC38=""),"",IF(Gradebook!AC$3="","Assignment 17",Gradebook!AC$3)&amp;" "&amp;IF(ISNUMBER(Gradebook!AC38),TEXT(Gradebook!AC38/(Gradebook!AC$6+100*(Gradebook!AC$6="")),"0%"),IF(Gradebook!AC38="M","missing","exempt"))&amp;"; ")</f>
        <v/>
      </c>
      <c r="AC32" s="94" t="str">
        <f>IF(OR($A32="",Gradebook!AD38=""),"",IF(Gradebook!AD$3="","Assignment 18",Gradebook!AD$3)&amp;" "&amp;IF(ISNUMBER(Gradebook!AD38),TEXT(Gradebook!AD38/(Gradebook!AD$6+100*(Gradebook!AD$6="")),"0%"),IF(Gradebook!AD38="M","missing","exempt"))&amp;"; ")</f>
        <v/>
      </c>
      <c r="AD32" s="94" t="str">
        <f>IF(OR($A32="",Gradebook!AE38=""),"",IF(Gradebook!AE$3="","Assignment 19",Gradebook!AE$3)&amp;" "&amp;IF(ISNUMBER(Gradebook!AE38),TEXT(Gradebook!AE38/(Gradebook!AE$6+100*(Gradebook!AE$6="")),"0%"),IF(Gradebook!AE38="M","missing","exempt"))&amp;"; ")</f>
        <v/>
      </c>
      <c r="AE32" s="94" t="str">
        <f>IF(OR($A32="",Gradebook!AF38=""),"",IF(Gradebook!AF$3="","Assignment 20",Gradebook!AF$3)&amp;" "&amp;IF(ISNUMBER(Gradebook!AF38),TEXT(Gradebook!AF38/(Gradebook!AF$6+100*(Gradebook!AF$6="")),"0%"),IF(Gradebook!AF38="M","missing","exempt"))&amp;"; ")</f>
        <v/>
      </c>
      <c r="AF32" s="94" t="str">
        <f>IF(OR($A32="",Gradebook!AG38=""),"",IF(Gradebook!AG$3="","Assignment 21",Gradebook!AG$3)&amp;" "&amp;IF(ISNUMBER(Gradebook!AG38),TEXT(Gradebook!AG38/(Gradebook!AG$6+100*(Gradebook!AG$6="")),"0%"),IF(Gradebook!AG38="M","missing","exempt"))&amp;"; ")</f>
        <v/>
      </c>
      <c r="AG32" s="94" t="str">
        <f>IF(OR($A32="",Gradebook!AH38=""),"",IF(Gradebook!AH$3="","Assignment 22",Gradebook!AH$3)&amp;" "&amp;IF(ISNUMBER(Gradebook!AH38),TEXT(Gradebook!AH38/(Gradebook!AH$6+100*(Gradebook!AH$6="")),"0%"),IF(Gradebook!AH38="M","missing","exempt"))&amp;"; ")</f>
        <v/>
      </c>
      <c r="AH32" s="94" t="str">
        <f>IF(OR($A32="",Gradebook!AI38=""),"",IF(Gradebook!AI$3="","Assignment 23",Gradebook!AI$3)&amp;" "&amp;IF(ISNUMBER(Gradebook!AI38),TEXT(Gradebook!AI38/(Gradebook!AI$6+100*(Gradebook!AI$6="")),"0%"),IF(Gradebook!AI38="M","missing","exempt"))&amp;"; ")</f>
        <v/>
      </c>
      <c r="AI32" s="94" t="str">
        <f>IF(OR($A32="",Gradebook!AJ38=""),"",IF(Gradebook!AJ$3="","Assignment 24",Gradebook!AJ$3)&amp;" "&amp;IF(ISNUMBER(Gradebook!AJ38),TEXT(Gradebook!AJ38/(Gradebook!AJ$6+100*(Gradebook!AJ$6="")),"0%"),IF(Gradebook!AJ38="M","missing","exempt"))&amp;"; ")</f>
        <v/>
      </c>
      <c r="AJ32" s="94" t="str">
        <f>IF(OR($A32="",Gradebook!AK38=""),"",IF(Gradebook!AK$3="","Assignment 25",Gradebook!AK$3)&amp;" "&amp;IF(ISNUMBER(Gradebook!AK38),TEXT(Gradebook!AK38/(Gradebook!AK$6+100*(Gradebook!AK$6="")),"0%"),IF(Gradebook!AK38="M","missing","exempt"))&amp;"; ")</f>
        <v/>
      </c>
      <c r="AK32" s="94" t="str">
        <f>IF(OR($A32="",Gradebook!AL38=""),"",IF(Gradebook!AL$3="","Assignment 26",Gradebook!AL$3)&amp;" "&amp;IF(ISNUMBER(Gradebook!AL38),TEXT(Gradebook!AL38/(Gradebook!AL$6+100*(Gradebook!AL$6="")),"0%"),IF(Gradebook!AL38="M","missing","exempt"))&amp;"; ")</f>
        <v/>
      </c>
      <c r="AL32" s="94" t="str">
        <f>IF(OR($A32="",Gradebook!AM38=""),"",IF(Gradebook!AM$3="","Assignment 27",Gradebook!AM$3)&amp;" "&amp;IF(ISNUMBER(Gradebook!AM38),TEXT(Gradebook!AM38/(Gradebook!AM$6+100*(Gradebook!AM$6="")),"0%"),IF(Gradebook!AM38="M","missing","exempt"))&amp;"; ")</f>
        <v/>
      </c>
      <c r="AM32" s="94" t="str">
        <f>IF(OR($A32="",Gradebook!AN38=""),"",IF(Gradebook!AN$3="","Assignment 28",Gradebook!AN$3)&amp;" "&amp;IF(ISNUMBER(Gradebook!AN38),TEXT(Gradebook!AN38/(Gradebook!AN$6+100*(Gradebook!AN$6="")),"0%"),IF(Gradebook!AN38="M","missing","exempt"))&amp;"; ")</f>
        <v/>
      </c>
      <c r="AN32" s="94" t="str">
        <f>IF(OR($A32="",Gradebook!AO38=""),"",IF(Gradebook!AO$3="","Assignment 29",Gradebook!AO$3)&amp;" "&amp;IF(ISNUMBER(Gradebook!AO38),TEXT(Gradebook!AO38/(Gradebook!AO$6+100*(Gradebook!AO$6="")),"0%"),IF(Gradebook!AO38="M","missing","exempt"))&amp;"; ")</f>
        <v/>
      </c>
      <c r="AO32" s="94" t="str">
        <f>IF(OR($A32="",Gradebook!AP38=""),"",IF(Gradebook!AP$3="","Assignment 30",Gradebook!AP$3)&amp;" "&amp;IF(ISNUMBER(Gradebook!AP38),TEXT(Gradebook!AP38/(Gradebook!AP$6+100*(Gradebook!AP$6="")),"0%"),IF(Gradebook!AP38="M","missing","exempt"))&amp;"; ")</f>
        <v/>
      </c>
      <c r="AP32" s="94" t="str">
        <f>IF(OR($A32="",Gradebook!AQ38=""),"",IF(Gradebook!AQ$3="","Assignment 31",Gradebook!AQ$3)&amp;" "&amp;IF(ISNUMBER(Gradebook!AQ38),TEXT(Gradebook!AQ38/(Gradebook!AQ$6+100*(Gradebook!AQ$6="")),"0%"),IF(Gradebook!AQ38="M","missing","exempt"))&amp;"; ")</f>
        <v/>
      </c>
      <c r="AQ32" s="94" t="str">
        <f>IF(OR($A32="",Gradebook!AR38=""),"",IF(Gradebook!AR$3="","Assignment 32",Gradebook!AR$3)&amp;" "&amp;IF(ISNUMBER(Gradebook!AR38),TEXT(Gradebook!AR38/(Gradebook!AR$6+100*(Gradebook!AR$6="")),"0%"),IF(Gradebook!AR38="M","missing","exempt"))&amp;"; ")</f>
        <v/>
      </c>
      <c r="AR32" s="94" t="str">
        <f>IF(OR($A32="",Gradebook!AS38=""),"",IF(Gradebook!AS$3="","Assignment 33",Gradebook!AS$3)&amp;" "&amp;IF(ISNUMBER(Gradebook!AS38),TEXT(Gradebook!AS38/(Gradebook!AS$6+100*(Gradebook!AS$6="")),"0%"),IF(Gradebook!AS38="M","missing","exempt"))&amp;"; ")</f>
        <v/>
      </c>
      <c r="AS32" s="94" t="str">
        <f>IF(OR($A32="",Gradebook!AT38=""),"",IF(Gradebook!AT$3="","Assignment 34",Gradebook!AT$3)&amp;" "&amp;IF(ISNUMBER(Gradebook!AT38),TEXT(Gradebook!AT38/(Gradebook!AT$6+100*(Gradebook!AT$6="")),"0%"),IF(Gradebook!AT38="M","missing","exempt"))&amp;"; ")</f>
        <v/>
      </c>
      <c r="AT32" s="94" t="str">
        <f>IF(OR($A32="",Gradebook!AU38=""),"",IF(Gradebook!AU$3="","Assignment 35",Gradebook!AU$3)&amp;" "&amp;IF(ISNUMBER(Gradebook!AU38),TEXT(Gradebook!AU38/(Gradebook!AU$6+100*(Gradebook!AU$6="")),"0%"),IF(Gradebook!AU38="M","missing","exempt"))&amp;"; ")</f>
        <v/>
      </c>
      <c r="AU32" s="94" t="str">
        <f>IF(OR($A32="",Gradebook!AV38=""),"",IF(Gradebook!AV$3="","Assignment 36",Gradebook!AV$3)&amp;" "&amp;IF(ISNUMBER(Gradebook!AV38),TEXT(Gradebook!AV38/(Gradebook!AV$6+100*(Gradebook!AV$6="")),"0%"),IF(Gradebook!AV38="M","missing","exempt"))&amp;"; ")</f>
        <v/>
      </c>
      <c r="AV32" s="94" t="str">
        <f>IF(OR($A32="",Gradebook!AW38=""),"",IF(Gradebook!AW$3="","Assignment 37",Gradebook!AW$3)&amp;" "&amp;IF(ISNUMBER(Gradebook!AW38),TEXT(Gradebook!AW38/(Gradebook!AW$6+100*(Gradebook!AW$6="")),"0%"),IF(Gradebook!AW38="M","missing","exempt"))&amp;"; ")</f>
        <v/>
      </c>
      <c r="AW32" s="94" t="str">
        <f>IF(OR($A32="",Gradebook!AX38=""),"",IF(Gradebook!AX$3="","Assignment 38",Gradebook!AX$3)&amp;" "&amp;IF(ISNUMBER(Gradebook!AX38),TEXT(Gradebook!AX38/(Gradebook!AX$6+100*(Gradebook!AX$6="")),"0%"),IF(Gradebook!AX38="M","missing","exempt"))&amp;"; ")</f>
        <v/>
      </c>
      <c r="AX32" s="94" t="str">
        <f>IF(OR($A32="",Gradebook!AY38=""),"",IF(Gradebook!AY$3="","Assignment 39",Gradebook!AY$3)&amp;" "&amp;IF(ISNUMBER(Gradebook!AY38),TEXT(Gradebook!AY38/(Gradebook!AY$6+100*(Gradebook!AY$6="")),"0%"),IF(Gradebook!AY38="M","missing","exempt"))&amp;"; ")</f>
        <v/>
      </c>
      <c r="AY32" s="94" t="str">
        <f>IF(OR($A32="",Gradebook!AZ38=""),"",IF(Gradebook!AZ$3="","Assignment 40",Gradebook!AZ$3)&amp;" "&amp;IF(ISNUMBER(Gradebook!AZ38),TEXT(Gradebook!AZ38/(Gradebook!AZ$6+100*(Gradebook!AZ$6="")),"0%"),IF(Gradebook!AZ38="M","missing","exempt"))&amp;"; ")</f>
        <v/>
      </c>
      <c r="AZ32" s="94" t="str">
        <f>IF($A32="","",IF(ISNUMBER(Gradebook!F38),Gradebook!F$3&amp;" "&amp;TEXT(Gradebook!F38,"0%")&amp;"; ","")&amp;IF(ISNUMBER(Gradebook!G38),Gradebook!G$3&amp;" "&amp;TEXT(Gradebook!G38,"0%")&amp;"; ","")&amp;IF(ISNUMBER(Gradebook!H38),Gradebook!H$3&amp;" "&amp;TEXT(Gradebook!H38,"0%")&amp;"; ","")&amp;IF(ISNUMBER(Gradebook!I38),Gradebook!I$3&amp;" "&amp;TEXT(Gradebook!I38,"0%")&amp;"; ","")&amp;IF(ISNUMBER(Gradebook!J38),Gradebook!J$3&amp;" "&amp;TEXT(Gradebook!J38,"0%")&amp;"; ","")&amp;IF(ISNUMBER(Gradebook!K38),Gradebook!K$3&amp;" "&amp;TEXT(Gradebook!K38,"0%")&amp;"; ",""))</f>
        <v/>
      </c>
      <c r="BA32" s="94" t="str">
        <f t="shared" si="3"/>
        <v/>
      </c>
      <c r="BB32" s="94" t="str">
        <f>IF(NOT(ISNUMBER($K32)),"",IF(INDEX('Learning Skills'!$C$7:$C$46,$K32)="","","Responsibility "&amp;INDEX('Learning Skills'!$C$7:$C$46,$K32)&amp;"; ")&amp;IF(INDEX('Learning Skills'!$D$7:$D$46,$K32)="","","Organization "&amp;INDEX('Learning Skills'!$D$7:$D$46,$K32)&amp;"; ")&amp;IF(INDEX('Learning Skills'!$E$7:$E$46,$K32)="","","Independent Work "&amp;INDEX('Learning Skills'!$E$7:$E$46,$K32)&amp;"; ")&amp;IF(INDEX('Learning Skills'!$F$7:$F$46,$K32)="","","Collaboration "&amp;INDEX('Learning Skills'!$F$7:$F$46,$K32)&amp;"; ")&amp;IF(INDEX('Learning Skills'!$G$7:$G$46,$K32)="","","Initiative "&amp;INDEX('Learning Skills'!$G$7:$G$46,$K32)&amp;"; ")&amp;IF(INDEX('Learning Skills'!$H$7:$H$46,$K32)="","","Self-Regulation "&amp;INDEX('Learning Skills'!$H$7:$H$46,$K32)&amp;"; "))</f>
        <v/>
      </c>
    </row>
    <row r="33" spans="1:54" ht="62" customHeight="1" x14ac:dyDescent="0.45">
      <c r="A33" s="95" t="str">
        <f>IF(Gradebook!$B39="","",Gradebook!$A39)</f>
        <v/>
      </c>
      <c r="B33" s="95" t="str">
        <f>IF($A33="","",Gradebook!$C39&amp;"")</f>
        <v/>
      </c>
      <c r="C33" s="96" t="str">
        <f>IF($A33="","",Gradebook!$D39)</f>
        <v/>
      </c>
      <c r="D33" s="95" t="str">
        <f>IF($A33="","",Gradebook!$E39&amp;"")</f>
        <v/>
      </c>
      <c r="E33" s="95" t="str">
        <f t="shared" si="0"/>
        <v/>
      </c>
      <c r="F33" s="95" t="str">
        <f t="shared" si="1"/>
        <v/>
      </c>
      <c r="G33" s="95" t="str">
        <f>IF($A33="","",Gradebook!$L39&amp;"")</f>
        <v/>
      </c>
      <c r="H33" s="95" t="str">
        <f t="shared" si="2"/>
        <v/>
      </c>
      <c r="I33" s="95" t="str">
        <f>IF(NOT(ISNUMBER($K33)),"",INDEX('Learning Skills'!$I$7:$I$46,$K33)&amp;"")</f>
        <v/>
      </c>
      <c r="K33" s="94" t="str">
        <f>IF($A33="","",IFERROR(MATCH($A33,'Learning Skills'!$A$7:$A$46,0),""))</f>
        <v/>
      </c>
      <c r="L33" s="94" t="str">
        <f>IF(OR($A33="",Gradebook!M39=""),"",IF(Gradebook!M$3="","Assignment 1",Gradebook!M$3)&amp;" "&amp;IF(ISNUMBER(Gradebook!M39),TEXT(Gradebook!M39/(Gradebook!M$6+100*(Gradebook!M$6="")),"0%"),IF(Gradebook!M39="M","missing","exempt"))&amp;"; ")</f>
        <v/>
      </c>
      <c r="M33" s="94" t="str">
        <f>IF(OR($A33="",Gradebook!N39=""),"",IF(Gradebook!N$3="","Assignment 2",Gradebook!N$3)&amp;" "&amp;IF(ISNUMBER(Gradebook!N39),TEXT(Gradebook!N39/(Gradebook!N$6+100*(Gradebook!N$6="")),"0%"),IF(Gradebook!N39="M","missing","exempt"))&amp;"; ")</f>
        <v/>
      </c>
      <c r="N33" s="94" t="str">
        <f>IF(OR($A33="",Gradebook!O39=""),"",IF(Gradebook!O$3="","Assignment 3",Gradebook!O$3)&amp;" "&amp;IF(ISNUMBER(Gradebook!O39),TEXT(Gradebook!O39/(Gradebook!O$6+100*(Gradebook!O$6="")),"0%"),IF(Gradebook!O39="M","missing","exempt"))&amp;"; ")</f>
        <v/>
      </c>
      <c r="O33" s="94" t="str">
        <f>IF(OR($A33="",Gradebook!P39=""),"",IF(Gradebook!P$3="","Assignment 4",Gradebook!P$3)&amp;" "&amp;IF(ISNUMBER(Gradebook!P39),TEXT(Gradebook!P39/(Gradebook!P$6+100*(Gradebook!P$6="")),"0%"),IF(Gradebook!P39="M","missing","exempt"))&amp;"; ")</f>
        <v/>
      </c>
      <c r="P33" s="94" t="str">
        <f>IF(OR($A33="",Gradebook!Q39=""),"",IF(Gradebook!Q$3="","Assignment 5",Gradebook!Q$3)&amp;" "&amp;IF(ISNUMBER(Gradebook!Q39),TEXT(Gradebook!Q39/(Gradebook!Q$6+100*(Gradebook!Q$6="")),"0%"),IF(Gradebook!Q39="M","missing","exempt"))&amp;"; ")</f>
        <v/>
      </c>
      <c r="Q33" s="94" t="str">
        <f>IF(OR($A33="",Gradebook!R39=""),"",IF(Gradebook!R$3="","Assignment 6",Gradebook!R$3)&amp;" "&amp;IF(ISNUMBER(Gradebook!R39),TEXT(Gradebook!R39/(Gradebook!R$6+100*(Gradebook!R$6="")),"0%"),IF(Gradebook!R39="M","missing","exempt"))&amp;"; ")</f>
        <v/>
      </c>
      <c r="R33" s="94" t="str">
        <f>IF(OR($A33="",Gradebook!S39=""),"",IF(Gradebook!S$3="","Assignment 7",Gradebook!S$3)&amp;" "&amp;IF(ISNUMBER(Gradebook!S39),TEXT(Gradebook!S39/(Gradebook!S$6+100*(Gradebook!S$6="")),"0%"),IF(Gradebook!S39="M","missing","exempt"))&amp;"; ")</f>
        <v/>
      </c>
      <c r="S33" s="94" t="str">
        <f>IF(OR($A33="",Gradebook!T39=""),"",IF(Gradebook!T$3="","Assignment 8",Gradebook!T$3)&amp;" "&amp;IF(ISNUMBER(Gradebook!T39),TEXT(Gradebook!T39/(Gradebook!T$6+100*(Gradebook!T$6="")),"0%"),IF(Gradebook!T39="M","missing","exempt"))&amp;"; ")</f>
        <v/>
      </c>
      <c r="T33" s="94" t="str">
        <f>IF(OR($A33="",Gradebook!U39=""),"",IF(Gradebook!U$3="","Assignment 9",Gradebook!U$3)&amp;" "&amp;IF(ISNUMBER(Gradebook!U39),TEXT(Gradebook!U39/(Gradebook!U$6+100*(Gradebook!U$6="")),"0%"),IF(Gradebook!U39="M","missing","exempt"))&amp;"; ")</f>
        <v/>
      </c>
      <c r="U33" s="94" t="str">
        <f>IF(OR($A33="",Gradebook!V39=""),"",IF(Gradebook!V$3="","Assignment 10",Gradebook!V$3)&amp;" "&amp;IF(ISNUMBER(Gradebook!V39),TEXT(Gradebook!V39/(Gradebook!V$6+100*(Gradebook!V$6="")),"0%"),IF(Gradebook!V39="M","missing","exempt"))&amp;"; ")</f>
        <v/>
      </c>
      <c r="V33" s="94" t="str">
        <f>IF(OR($A33="",Gradebook!W39=""),"",IF(Gradebook!W$3="","Assignment 11",Gradebook!W$3)&amp;" "&amp;IF(ISNUMBER(Gradebook!W39),TEXT(Gradebook!W39/(Gradebook!W$6+100*(Gradebook!W$6="")),"0%"),IF(Gradebook!W39="M","missing","exempt"))&amp;"; ")</f>
        <v/>
      </c>
      <c r="W33" s="94" t="str">
        <f>IF(OR($A33="",Gradebook!X39=""),"",IF(Gradebook!X$3="","Assignment 12",Gradebook!X$3)&amp;" "&amp;IF(ISNUMBER(Gradebook!X39),TEXT(Gradebook!X39/(Gradebook!X$6+100*(Gradebook!X$6="")),"0%"),IF(Gradebook!X39="M","missing","exempt"))&amp;"; ")</f>
        <v/>
      </c>
      <c r="X33" s="94" t="str">
        <f>IF(OR($A33="",Gradebook!Y39=""),"",IF(Gradebook!Y$3="","Assignment 13",Gradebook!Y$3)&amp;" "&amp;IF(ISNUMBER(Gradebook!Y39),TEXT(Gradebook!Y39/(Gradebook!Y$6+100*(Gradebook!Y$6="")),"0%"),IF(Gradebook!Y39="M","missing","exempt"))&amp;"; ")</f>
        <v/>
      </c>
      <c r="Y33" s="94" t="str">
        <f>IF(OR($A33="",Gradebook!Z39=""),"",IF(Gradebook!Z$3="","Assignment 14",Gradebook!Z$3)&amp;" "&amp;IF(ISNUMBER(Gradebook!Z39),TEXT(Gradebook!Z39/(Gradebook!Z$6+100*(Gradebook!Z$6="")),"0%"),IF(Gradebook!Z39="M","missing","exempt"))&amp;"; ")</f>
        <v/>
      </c>
      <c r="Z33" s="94" t="str">
        <f>IF(OR($A33="",Gradebook!AA39=""),"",IF(Gradebook!AA$3="","Assignment 15",Gradebook!AA$3)&amp;" "&amp;IF(ISNUMBER(Gradebook!AA39),TEXT(Gradebook!AA39/(Gradebook!AA$6+100*(Gradebook!AA$6="")),"0%"),IF(Gradebook!AA39="M","missing","exempt"))&amp;"; ")</f>
        <v/>
      </c>
      <c r="AA33" s="94" t="str">
        <f>IF(OR($A33="",Gradebook!AB39=""),"",IF(Gradebook!AB$3="","Assignment 16",Gradebook!AB$3)&amp;" "&amp;IF(ISNUMBER(Gradebook!AB39),TEXT(Gradebook!AB39/(Gradebook!AB$6+100*(Gradebook!AB$6="")),"0%"),IF(Gradebook!AB39="M","missing","exempt"))&amp;"; ")</f>
        <v/>
      </c>
      <c r="AB33" s="94" t="str">
        <f>IF(OR($A33="",Gradebook!AC39=""),"",IF(Gradebook!AC$3="","Assignment 17",Gradebook!AC$3)&amp;" "&amp;IF(ISNUMBER(Gradebook!AC39),TEXT(Gradebook!AC39/(Gradebook!AC$6+100*(Gradebook!AC$6="")),"0%"),IF(Gradebook!AC39="M","missing","exempt"))&amp;"; ")</f>
        <v/>
      </c>
      <c r="AC33" s="94" t="str">
        <f>IF(OR($A33="",Gradebook!AD39=""),"",IF(Gradebook!AD$3="","Assignment 18",Gradebook!AD$3)&amp;" "&amp;IF(ISNUMBER(Gradebook!AD39),TEXT(Gradebook!AD39/(Gradebook!AD$6+100*(Gradebook!AD$6="")),"0%"),IF(Gradebook!AD39="M","missing","exempt"))&amp;"; ")</f>
        <v/>
      </c>
      <c r="AD33" s="94" t="str">
        <f>IF(OR($A33="",Gradebook!AE39=""),"",IF(Gradebook!AE$3="","Assignment 19",Gradebook!AE$3)&amp;" "&amp;IF(ISNUMBER(Gradebook!AE39),TEXT(Gradebook!AE39/(Gradebook!AE$6+100*(Gradebook!AE$6="")),"0%"),IF(Gradebook!AE39="M","missing","exempt"))&amp;"; ")</f>
        <v/>
      </c>
      <c r="AE33" s="94" t="str">
        <f>IF(OR($A33="",Gradebook!AF39=""),"",IF(Gradebook!AF$3="","Assignment 20",Gradebook!AF$3)&amp;" "&amp;IF(ISNUMBER(Gradebook!AF39),TEXT(Gradebook!AF39/(Gradebook!AF$6+100*(Gradebook!AF$6="")),"0%"),IF(Gradebook!AF39="M","missing","exempt"))&amp;"; ")</f>
        <v/>
      </c>
      <c r="AF33" s="94" t="str">
        <f>IF(OR($A33="",Gradebook!AG39=""),"",IF(Gradebook!AG$3="","Assignment 21",Gradebook!AG$3)&amp;" "&amp;IF(ISNUMBER(Gradebook!AG39),TEXT(Gradebook!AG39/(Gradebook!AG$6+100*(Gradebook!AG$6="")),"0%"),IF(Gradebook!AG39="M","missing","exempt"))&amp;"; ")</f>
        <v/>
      </c>
      <c r="AG33" s="94" t="str">
        <f>IF(OR($A33="",Gradebook!AH39=""),"",IF(Gradebook!AH$3="","Assignment 22",Gradebook!AH$3)&amp;" "&amp;IF(ISNUMBER(Gradebook!AH39),TEXT(Gradebook!AH39/(Gradebook!AH$6+100*(Gradebook!AH$6="")),"0%"),IF(Gradebook!AH39="M","missing","exempt"))&amp;"; ")</f>
        <v/>
      </c>
      <c r="AH33" s="94" t="str">
        <f>IF(OR($A33="",Gradebook!AI39=""),"",IF(Gradebook!AI$3="","Assignment 23",Gradebook!AI$3)&amp;" "&amp;IF(ISNUMBER(Gradebook!AI39),TEXT(Gradebook!AI39/(Gradebook!AI$6+100*(Gradebook!AI$6="")),"0%"),IF(Gradebook!AI39="M","missing","exempt"))&amp;"; ")</f>
        <v/>
      </c>
      <c r="AI33" s="94" t="str">
        <f>IF(OR($A33="",Gradebook!AJ39=""),"",IF(Gradebook!AJ$3="","Assignment 24",Gradebook!AJ$3)&amp;" "&amp;IF(ISNUMBER(Gradebook!AJ39),TEXT(Gradebook!AJ39/(Gradebook!AJ$6+100*(Gradebook!AJ$6="")),"0%"),IF(Gradebook!AJ39="M","missing","exempt"))&amp;"; ")</f>
        <v/>
      </c>
      <c r="AJ33" s="94" t="str">
        <f>IF(OR($A33="",Gradebook!AK39=""),"",IF(Gradebook!AK$3="","Assignment 25",Gradebook!AK$3)&amp;" "&amp;IF(ISNUMBER(Gradebook!AK39),TEXT(Gradebook!AK39/(Gradebook!AK$6+100*(Gradebook!AK$6="")),"0%"),IF(Gradebook!AK39="M","missing","exempt"))&amp;"; ")</f>
        <v/>
      </c>
      <c r="AK33" s="94" t="str">
        <f>IF(OR($A33="",Gradebook!AL39=""),"",IF(Gradebook!AL$3="","Assignment 26",Gradebook!AL$3)&amp;" "&amp;IF(ISNUMBER(Gradebook!AL39),TEXT(Gradebook!AL39/(Gradebook!AL$6+100*(Gradebook!AL$6="")),"0%"),IF(Gradebook!AL39="M","missing","exempt"))&amp;"; ")</f>
        <v/>
      </c>
      <c r="AL33" s="94" t="str">
        <f>IF(OR($A33="",Gradebook!AM39=""),"",IF(Gradebook!AM$3="","Assignment 27",Gradebook!AM$3)&amp;" "&amp;IF(ISNUMBER(Gradebook!AM39),TEXT(Gradebook!AM39/(Gradebook!AM$6+100*(Gradebook!AM$6="")),"0%"),IF(Gradebook!AM39="M","missing","exempt"))&amp;"; ")</f>
        <v/>
      </c>
      <c r="AM33" s="94" t="str">
        <f>IF(OR($A33="",Gradebook!AN39=""),"",IF(Gradebook!AN$3="","Assignment 28",Gradebook!AN$3)&amp;" "&amp;IF(ISNUMBER(Gradebook!AN39),TEXT(Gradebook!AN39/(Gradebook!AN$6+100*(Gradebook!AN$6="")),"0%"),IF(Gradebook!AN39="M","missing","exempt"))&amp;"; ")</f>
        <v/>
      </c>
      <c r="AN33" s="94" t="str">
        <f>IF(OR($A33="",Gradebook!AO39=""),"",IF(Gradebook!AO$3="","Assignment 29",Gradebook!AO$3)&amp;" "&amp;IF(ISNUMBER(Gradebook!AO39),TEXT(Gradebook!AO39/(Gradebook!AO$6+100*(Gradebook!AO$6="")),"0%"),IF(Gradebook!AO39="M","missing","exempt"))&amp;"; ")</f>
        <v/>
      </c>
      <c r="AO33" s="94" t="str">
        <f>IF(OR($A33="",Gradebook!AP39=""),"",IF(Gradebook!AP$3="","Assignment 30",Gradebook!AP$3)&amp;" "&amp;IF(ISNUMBER(Gradebook!AP39),TEXT(Gradebook!AP39/(Gradebook!AP$6+100*(Gradebook!AP$6="")),"0%"),IF(Gradebook!AP39="M","missing","exempt"))&amp;"; ")</f>
        <v/>
      </c>
      <c r="AP33" s="94" t="str">
        <f>IF(OR($A33="",Gradebook!AQ39=""),"",IF(Gradebook!AQ$3="","Assignment 31",Gradebook!AQ$3)&amp;" "&amp;IF(ISNUMBER(Gradebook!AQ39),TEXT(Gradebook!AQ39/(Gradebook!AQ$6+100*(Gradebook!AQ$6="")),"0%"),IF(Gradebook!AQ39="M","missing","exempt"))&amp;"; ")</f>
        <v/>
      </c>
      <c r="AQ33" s="94" t="str">
        <f>IF(OR($A33="",Gradebook!AR39=""),"",IF(Gradebook!AR$3="","Assignment 32",Gradebook!AR$3)&amp;" "&amp;IF(ISNUMBER(Gradebook!AR39),TEXT(Gradebook!AR39/(Gradebook!AR$6+100*(Gradebook!AR$6="")),"0%"),IF(Gradebook!AR39="M","missing","exempt"))&amp;"; ")</f>
        <v/>
      </c>
      <c r="AR33" s="94" t="str">
        <f>IF(OR($A33="",Gradebook!AS39=""),"",IF(Gradebook!AS$3="","Assignment 33",Gradebook!AS$3)&amp;" "&amp;IF(ISNUMBER(Gradebook!AS39),TEXT(Gradebook!AS39/(Gradebook!AS$6+100*(Gradebook!AS$6="")),"0%"),IF(Gradebook!AS39="M","missing","exempt"))&amp;"; ")</f>
        <v/>
      </c>
      <c r="AS33" s="94" t="str">
        <f>IF(OR($A33="",Gradebook!AT39=""),"",IF(Gradebook!AT$3="","Assignment 34",Gradebook!AT$3)&amp;" "&amp;IF(ISNUMBER(Gradebook!AT39),TEXT(Gradebook!AT39/(Gradebook!AT$6+100*(Gradebook!AT$6="")),"0%"),IF(Gradebook!AT39="M","missing","exempt"))&amp;"; ")</f>
        <v/>
      </c>
      <c r="AT33" s="94" t="str">
        <f>IF(OR($A33="",Gradebook!AU39=""),"",IF(Gradebook!AU$3="","Assignment 35",Gradebook!AU$3)&amp;" "&amp;IF(ISNUMBER(Gradebook!AU39),TEXT(Gradebook!AU39/(Gradebook!AU$6+100*(Gradebook!AU$6="")),"0%"),IF(Gradebook!AU39="M","missing","exempt"))&amp;"; ")</f>
        <v/>
      </c>
      <c r="AU33" s="94" t="str">
        <f>IF(OR($A33="",Gradebook!AV39=""),"",IF(Gradebook!AV$3="","Assignment 36",Gradebook!AV$3)&amp;" "&amp;IF(ISNUMBER(Gradebook!AV39),TEXT(Gradebook!AV39/(Gradebook!AV$6+100*(Gradebook!AV$6="")),"0%"),IF(Gradebook!AV39="M","missing","exempt"))&amp;"; ")</f>
        <v/>
      </c>
      <c r="AV33" s="94" t="str">
        <f>IF(OR($A33="",Gradebook!AW39=""),"",IF(Gradebook!AW$3="","Assignment 37",Gradebook!AW$3)&amp;" "&amp;IF(ISNUMBER(Gradebook!AW39),TEXT(Gradebook!AW39/(Gradebook!AW$6+100*(Gradebook!AW$6="")),"0%"),IF(Gradebook!AW39="M","missing","exempt"))&amp;"; ")</f>
        <v/>
      </c>
      <c r="AW33" s="94" t="str">
        <f>IF(OR($A33="",Gradebook!AX39=""),"",IF(Gradebook!AX$3="","Assignment 38",Gradebook!AX$3)&amp;" "&amp;IF(ISNUMBER(Gradebook!AX39),TEXT(Gradebook!AX39/(Gradebook!AX$6+100*(Gradebook!AX$6="")),"0%"),IF(Gradebook!AX39="M","missing","exempt"))&amp;"; ")</f>
        <v/>
      </c>
      <c r="AX33" s="94" t="str">
        <f>IF(OR($A33="",Gradebook!AY39=""),"",IF(Gradebook!AY$3="","Assignment 39",Gradebook!AY$3)&amp;" "&amp;IF(ISNUMBER(Gradebook!AY39),TEXT(Gradebook!AY39/(Gradebook!AY$6+100*(Gradebook!AY$6="")),"0%"),IF(Gradebook!AY39="M","missing","exempt"))&amp;"; ")</f>
        <v/>
      </c>
      <c r="AY33" s="94" t="str">
        <f>IF(OR($A33="",Gradebook!AZ39=""),"",IF(Gradebook!AZ$3="","Assignment 40",Gradebook!AZ$3)&amp;" "&amp;IF(ISNUMBER(Gradebook!AZ39),TEXT(Gradebook!AZ39/(Gradebook!AZ$6+100*(Gradebook!AZ$6="")),"0%"),IF(Gradebook!AZ39="M","missing","exempt"))&amp;"; ")</f>
        <v/>
      </c>
      <c r="AZ33" s="94" t="str">
        <f>IF($A33="","",IF(ISNUMBER(Gradebook!F39),Gradebook!F$3&amp;" "&amp;TEXT(Gradebook!F39,"0%")&amp;"; ","")&amp;IF(ISNUMBER(Gradebook!G39),Gradebook!G$3&amp;" "&amp;TEXT(Gradebook!G39,"0%")&amp;"; ","")&amp;IF(ISNUMBER(Gradebook!H39),Gradebook!H$3&amp;" "&amp;TEXT(Gradebook!H39,"0%")&amp;"; ","")&amp;IF(ISNUMBER(Gradebook!I39),Gradebook!I$3&amp;" "&amp;TEXT(Gradebook!I39,"0%")&amp;"; ","")&amp;IF(ISNUMBER(Gradebook!J39),Gradebook!J$3&amp;" "&amp;TEXT(Gradebook!J39,"0%")&amp;"; ","")&amp;IF(ISNUMBER(Gradebook!K39),Gradebook!K$3&amp;" "&amp;TEXT(Gradebook!K39,"0%")&amp;"; ",""))</f>
        <v/>
      </c>
      <c r="BA33" s="94" t="str">
        <f t="shared" si="3"/>
        <v/>
      </c>
      <c r="BB33" s="94" t="str">
        <f>IF(NOT(ISNUMBER($K33)),"",IF(INDEX('Learning Skills'!$C$7:$C$46,$K33)="","","Responsibility "&amp;INDEX('Learning Skills'!$C$7:$C$46,$K33)&amp;"; ")&amp;IF(INDEX('Learning Skills'!$D$7:$D$46,$K33)="","","Organization "&amp;INDEX('Learning Skills'!$D$7:$D$46,$K33)&amp;"; ")&amp;IF(INDEX('Learning Skills'!$E$7:$E$46,$K33)="","","Independent Work "&amp;INDEX('Learning Skills'!$E$7:$E$46,$K33)&amp;"; ")&amp;IF(INDEX('Learning Skills'!$F$7:$F$46,$K33)="","","Collaboration "&amp;INDEX('Learning Skills'!$F$7:$F$46,$K33)&amp;"; ")&amp;IF(INDEX('Learning Skills'!$G$7:$G$46,$K33)="","","Initiative "&amp;INDEX('Learning Skills'!$G$7:$G$46,$K33)&amp;"; ")&amp;IF(INDEX('Learning Skills'!$H$7:$H$46,$K33)="","","Self-Regulation "&amp;INDEX('Learning Skills'!$H$7:$H$46,$K33)&amp;"; "))</f>
        <v/>
      </c>
    </row>
    <row r="34" spans="1:54" ht="62" customHeight="1" x14ac:dyDescent="0.45">
      <c r="A34" s="95" t="str">
        <f>IF(Gradebook!$B40="","",Gradebook!$A40)</f>
        <v/>
      </c>
      <c r="B34" s="95" t="str">
        <f>IF($A34="","",Gradebook!$C40&amp;"")</f>
        <v/>
      </c>
      <c r="C34" s="96" t="str">
        <f>IF($A34="","",Gradebook!$D40)</f>
        <v/>
      </c>
      <c r="D34" s="95" t="str">
        <f>IF($A34="","",Gradebook!$E40&amp;"")</f>
        <v/>
      </c>
      <c r="E34" s="95" t="str">
        <f t="shared" si="0"/>
        <v/>
      </c>
      <c r="F34" s="95" t="str">
        <f t="shared" si="1"/>
        <v/>
      </c>
      <c r="G34" s="95" t="str">
        <f>IF($A34="","",Gradebook!$L40&amp;"")</f>
        <v/>
      </c>
      <c r="H34" s="95" t="str">
        <f t="shared" si="2"/>
        <v/>
      </c>
      <c r="I34" s="95" t="str">
        <f>IF(NOT(ISNUMBER($K34)),"",INDEX('Learning Skills'!$I$7:$I$46,$K34)&amp;"")</f>
        <v/>
      </c>
      <c r="K34" s="94" t="str">
        <f>IF($A34="","",IFERROR(MATCH($A34,'Learning Skills'!$A$7:$A$46,0),""))</f>
        <v/>
      </c>
      <c r="L34" s="94" t="str">
        <f>IF(OR($A34="",Gradebook!M40=""),"",IF(Gradebook!M$3="","Assignment 1",Gradebook!M$3)&amp;" "&amp;IF(ISNUMBER(Gradebook!M40),TEXT(Gradebook!M40/(Gradebook!M$6+100*(Gradebook!M$6="")),"0%"),IF(Gradebook!M40="M","missing","exempt"))&amp;"; ")</f>
        <v/>
      </c>
      <c r="M34" s="94" t="str">
        <f>IF(OR($A34="",Gradebook!N40=""),"",IF(Gradebook!N$3="","Assignment 2",Gradebook!N$3)&amp;" "&amp;IF(ISNUMBER(Gradebook!N40),TEXT(Gradebook!N40/(Gradebook!N$6+100*(Gradebook!N$6="")),"0%"),IF(Gradebook!N40="M","missing","exempt"))&amp;"; ")</f>
        <v/>
      </c>
      <c r="N34" s="94" t="str">
        <f>IF(OR($A34="",Gradebook!O40=""),"",IF(Gradebook!O$3="","Assignment 3",Gradebook!O$3)&amp;" "&amp;IF(ISNUMBER(Gradebook!O40),TEXT(Gradebook!O40/(Gradebook!O$6+100*(Gradebook!O$6="")),"0%"),IF(Gradebook!O40="M","missing","exempt"))&amp;"; ")</f>
        <v/>
      </c>
      <c r="O34" s="94" t="str">
        <f>IF(OR($A34="",Gradebook!P40=""),"",IF(Gradebook!P$3="","Assignment 4",Gradebook!P$3)&amp;" "&amp;IF(ISNUMBER(Gradebook!P40),TEXT(Gradebook!P40/(Gradebook!P$6+100*(Gradebook!P$6="")),"0%"),IF(Gradebook!P40="M","missing","exempt"))&amp;"; ")</f>
        <v/>
      </c>
      <c r="P34" s="94" t="str">
        <f>IF(OR($A34="",Gradebook!Q40=""),"",IF(Gradebook!Q$3="","Assignment 5",Gradebook!Q$3)&amp;" "&amp;IF(ISNUMBER(Gradebook!Q40),TEXT(Gradebook!Q40/(Gradebook!Q$6+100*(Gradebook!Q$6="")),"0%"),IF(Gradebook!Q40="M","missing","exempt"))&amp;"; ")</f>
        <v/>
      </c>
      <c r="Q34" s="94" t="str">
        <f>IF(OR($A34="",Gradebook!R40=""),"",IF(Gradebook!R$3="","Assignment 6",Gradebook!R$3)&amp;" "&amp;IF(ISNUMBER(Gradebook!R40),TEXT(Gradebook!R40/(Gradebook!R$6+100*(Gradebook!R$6="")),"0%"),IF(Gradebook!R40="M","missing","exempt"))&amp;"; ")</f>
        <v/>
      </c>
      <c r="R34" s="94" t="str">
        <f>IF(OR($A34="",Gradebook!S40=""),"",IF(Gradebook!S$3="","Assignment 7",Gradebook!S$3)&amp;" "&amp;IF(ISNUMBER(Gradebook!S40),TEXT(Gradebook!S40/(Gradebook!S$6+100*(Gradebook!S$6="")),"0%"),IF(Gradebook!S40="M","missing","exempt"))&amp;"; ")</f>
        <v/>
      </c>
      <c r="S34" s="94" t="str">
        <f>IF(OR($A34="",Gradebook!T40=""),"",IF(Gradebook!T$3="","Assignment 8",Gradebook!T$3)&amp;" "&amp;IF(ISNUMBER(Gradebook!T40),TEXT(Gradebook!T40/(Gradebook!T$6+100*(Gradebook!T$6="")),"0%"),IF(Gradebook!T40="M","missing","exempt"))&amp;"; ")</f>
        <v/>
      </c>
      <c r="T34" s="94" t="str">
        <f>IF(OR($A34="",Gradebook!U40=""),"",IF(Gradebook!U$3="","Assignment 9",Gradebook!U$3)&amp;" "&amp;IF(ISNUMBER(Gradebook!U40),TEXT(Gradebook!U40/(Gradebook!U$6+100*(Gradebook!U$6="")),"0%"),IF(Gradebook!U40="M","missing","exempt"))&amp;"; ")</f>
        <v/>
      </c>
      <c r="U34" s="94" t="str">
        <f>IF(OR($A34="",Gradebook!V40=""),"",IF(Gradebook!V$3="","Assignment 10",Gradebook!V$3)&amp;" "&amp;IF(ISNUMBER(Gradebook!V40),TEXT(Gradebook!V40/(Gradebook!V$6+100*(Gradebook!V$6="")),"0%"),IF(Gradebook!V40="M","missing","exempt"))&amp;"; ")</f>
        <v/>
      </c>
      <c r="V34" s="94" t="str">
        <f>IF(OR($A34="",Gradebook!W40=""),"",IF(Gradebook!W$3="","Assignment 11",Gradebook!W$3)&amp;" "&amp;IF(ISNUMBER(Gradebook!W40),TEXT(Gradebook!W40/(Gradebook!W$6+100*(Gradebook!W$6="")),"0%"),IF(Gradebook!W40="M","missing","exempt"))&amp;"; ")</f>
        <v/>
      </c>
      <c r="W34" s="94" t="str">
        <f>IF(OR($A34="",Gradebook!X40=""),"",IF(Gradebook!X$3="","Assignment 12",Gradebook!X$3)&amp;" "&amp;IF(ISNUMBER(Gradebook!X40),TEXT(Gradebook!X40/(Gradebook!X$6+100*(Gradebook!X$6="")),"0%"),IF(Gradebook!X40="M","missing","exempt"))&amp;"; ")</f>
        <v/>
      </c>
      <c r="X34" s="94" t="str">
        <f>IF(OR($A34="",Gradebook!Y40=""),"",IF(Gradebook!Y$3="","Assignment 13",Gradebook!Y$3)&amp;" "&amp;IF(ISNUMBER(Gradebook!Y40),TEXT(Gradebook!Y40/(Gradebook!Y$6+100*(Gradebook!Y$6="")),"0%"),IF(Gradebook!Y40="M","missing","exempt"))&amp;"; ")</f>
        <v/>
      </c>
      <c r="Y34" s="94" t="str">
        <f>IF(OR($A34="",Gradebook!Z40=""),"",IF(Gradebook!Z$3="","Assignment 14",Gradebook!Z$3)&amp;" "&amp;IF(ISNUMBER(Gradebook!Z40),TEXT(Gradebook!Z40/(Gradebook!Z$6+100*(Gradebook!Z$6="")),"0%"),IF(Gradebook!Z40="M","missing","exempt"))&amp;"; ")</f>
        <v/>
      </c>
      <c r="Z34" s="94" t="str">
        <f>IF(OR($A34="",Gradebook!AA40=""),"",IF(Gradebook!AA$3="","Assignment 15",Gradebook!AA$3)&amp;" "&amp;IF(ISNUMBER(Gradebook!AA40),TEXT(Gradebook!AA40/(Gradebook!AA$6+100*(Gradebook!AA$6="")),"0%"),IF(Gradebook!AA40="M","missing","exempt"))&amp;"; ")</f>
        <v/>
      </c>
      <c r="AA34" s="94" t="str">
        <f>IF(OR($A34="",Gradebook!AB40=""),"",IF(Gradebook!AB$3="","Assignment 16",Gradebook!AB$3)&amp;" "&amp;IF(ISNUMBER(Gradebook!AB40),TEXT(Gradebook!AB40/(Gradebook!AB$6+100*(Gradebook!AB$6="")),"0%"),IF(Gradebook!AB40="M","missing","exempt"))&amp;"; ")</f>
        <v/>
      </c>
      <c r="AB34" s="94" t="str">
        <f>IF(OR($A34="",Gradebook!AC40=""),"",IF(Gradebook!AC$3="","Assignment 17",Gradebook!AC$3)&amp;" "&amp;IF(ISNUMBER(Gradebook!AC40),TEXT(Gradebook!AC40/(Gradebook!AC$6+100*(Gradebook!AC$6="")),"0%"),IF(Gradebook!AC40="M","missing","exempt"))&amp;"; ")</f>
        <v/>
      </c>
      <c r="AC34" s="94" t="str">
        <f>IF(OR($A34="",Gradebook!AD40=""),"",IF(Gradebook!AD$3="","Assignment 18",Gradebook!AD$3)&amp;" "&amp;IF(ISNUMBER(Gradebook!AD40),TEXT(Gradebook!AD40/(Gradebook!AD$6+100*(Gradebook!AD$6="")),"0%"),IF(Gradebook!AD40="M","missing","exempt"))&amp;"; ")</f>
        <v/>
      </c>
      <c r="AD34" s="94" t="str">
        <f>IF(OR($A34="",Gradebook!AE40=""),"",IF(Gradebook!AE$3="","Assignment 19",Gradebook!AE$3)&amp;" "&amp;IF(ISNUMBER(Gradebook!AE40),TEXT(Gradebook!AE40/(Gradebook!AE$6+100*(Gradebook!AE$6="")),"0%"),IF(Gradebook!AE40="M","missing","exempt"))&amp;"; ")</f>
        <v/>
      </c>
      <c r="AE34" s="94" t="str">
        <f>IF(OR($A34="",Gradebook!AF40=""),"",IF(Gradebook!AF$3="","Assignment 20",Gradebook!AF$3)&amp;" "&amp;IF(ISNUMBER(Gradebook!AF40),TEXT(Gradebook!AF40/(Gradebook!AF$6+100*(Gradebook!AF$6="")),"0%"),IF(Gradebook!AF40="M","missing","exempt"))&amp;"; ")</f>
        <v/>
      </c>
      <c r="AF34" s="94" t="str">
        <f>IF(OR($A34="",Gradebook!AG40=""),"",IF(Gradebook!AG$3="","Assignment 21",Gradebook!AG$3)&amp;" "&amp;IF(ISNUMBER(Gradebook!AG40),TEXT(Gradebook!AG40/(Gradebook!AG$6+100*(Gradebook!AG$6="")),"0%"),IF(Gradebook!AG40="M","missing","exempt"))&amp;"; ")</f>
        <v/>
      </c>
      <c r="AG34" s="94" t="str">
        <f>IF(OR($A34="",Gradebook!AH40=""),"",IF(Gradebook!AH$3="","Assignment 22",Gradebook!AH$3)&amp;" "&amp;IF(ISNUMBER(Gradebook!AH40),TEXT(Gradebook!AH40/(Gradebook!AH$6+100*(Gradebook!AH$6="")),"0%"),IF(Gradebook!AH40="M","missing","exempt"))&amp;"; ")</f>
        <v/>
      </c>
      <c r="AH34" s="94" t="str">
        <f>IF(OR($A34="",Gradebook!AI40=""),"",IF(Gradebook!AI$3="","Assignment 23",Gradebook!AI$3)&amp;" "&amp;IF(ISNUMBER(Gradebook!AI40),TEXT(Gradebook!AI40/(Gradebook!AI$6+100*(Gradebook!AI$6="")),"0%"),IF(Gradebook!AI40="M","missing","exempt"))&amp;"; ")</f>
        <v/>
      </c>
      <c r="AI34" s="94" t="str">
        <f>IF(OR($A34="",Gradebook!AJ40=""),"",IF(Gradebook!AJ$3="","Assignment 24",Gradebook!AJ$3)&amp;" "&amp;IF(ISNUMBER(Gradebook!AJ40),TEXT(Gradebook!AJ40/(Gradebook!AJ$6+100*(Gradebook!AJ$6="")),"0%"),IF(Gradebook!AJ40="M","missing","exempt"))&amp;"; ")</f>
        <v/>
      </c>
      <c r="AJ34" s="94" t="str">
        <f>IF(OR($A34="",Gradebook!AK40=""),"",IF(Gradebook!AK$3="","Assignment 25",Gradebook!AK$3)&amp;" "&amp;IF(ISNUMBER(Gradebook!AK40),TEXT(Gradebook!AK40/(Gradebook!AK$6+100*(Gradebook!AK$6="")),"0%"),IF(Gradebook!AK40="M","missing","exempt"))&amp;"; ")</f>
        <v/>
      </c>
      <c r="AK34" s="94" t="str">
        <f>IF(OR($A34="",Gradebook!AL40=""),"",IF(Gradebook!AL$3="","Assignment 26",Gradebook!AL$3)&amp;" "&amp;IF(ISNUMBER(Gradebook!AL40),TEXT(Gradebook!AL40/(Gradebook!AL$6+100*(Gradebook!AL$6="")),"0%"),IF(Gradebook!AL40="M","missing","exempt"))&amp;"; ")</f>
        <v/>
      </c>
      <c r="AL34" s="94" t="str">
        <f>IF(OR($A34="",Gradebook!AM40=""),"",IF(Gradebook!AM$3="","Assignment 27",Gradebook!AM$3)&amp;" "&amp;IF(ISNUMBER(Gradebook!AM40),TEXT(Gradebook!AM40/(Gradebook!AM$6+100*(Gradebook!AM$6="")),"0%"),IF(Gradebook!AM40="M","missing","exempt"))&amp;"; ")</f>
        <v/>
      </c>
      <c r="AM34" s="94" t="str">
        <f>IF(OR($A34="",Gradebook!AN40=""),"",IF(Gradebook!AN$3="","Assignment 28",Gradebook!AN$3)&amp;" "&amp;IF(ISNUMBER(Gradebook!AN40),TEXT(Gradebook!AN40/(Gradebook!AN$6+100*(Gradebook!AN$6="")),"0%"),IF(Gradebook!AN40="M","missing","exempt"))&amp;"; ")</f>
        <v/>
      </c>
      <c r="AN34" s="94" t="str">
        <f>IF(OR($A34="",Gradebook!AO40=""),"",IF(Gradebook!AO$3="","Assignment 29",Gradebook!AO$3)&amp;" "&amp;IF(ISNUMBER(Gradebook!AO40),TEXT(Gradebook!AO40/(Gradebook!AO$6+100*(Gradebook!AO$6="")),"0%"),IF(Gradebook!AO40="M","missing","exempt"))&amp;"; ")</f>
        <v/>
      </c>
      <c r="AO34" s="94" t="str">
        <f>IF(OR($A34="",Gradebook!AP40=""),"",IF(Gradebook!AP$3="","Assignment 30",Gradebook!AP$3)&amp;" "&amp;IF(ISNUMBER(Gradebook!AP40),TEXT(Gradebook!AP40/(Gradebook!AP$6+100*(Gradebook!AP$6="")),"0%"),IF(Gradebook!AP40="M","missing","exempt"))&amp;"; ")</f>
        <v/>
      </c>
      <c r="AP34" s="94" t="str">
        <f>IF(OR($A34="",Gradebook!AQ40=""),"",IF(Gradebook!AQ$3="","Assignment 31",Gradebook!AQ$3)&amp;" "&amp;IF(ISNUMBER(Gradebook!AQ40),TEXT(Gradebook!AQ40/(Gradebook!AQ$6+100*(Gradebook!AQ$6="")),"0%"),IF(Gradebook!AQ40="M","missing","exempt"))&amp;"; ")</f>
        <v/>
      </c>
      <c r="AQ34" s="94" t="str">
        <f>IF(OR($A34="",Gradebook!AR40=""),"",IF(Gradebook!AR$3="","Assignment 32",Gradebook!AR$3)&amp;" "&amp;IF(ISNUMBER(Gradebook!AR40),TEXT(Gradebook!AR40/(Gradebook!AR$6+100*(Gradebook!AR$6="")),"0%"),IF(Gradebook!AR40="M","missing","exempt"))&amp;"; ")</f>
        <v/>
      </c>
      <c r="AR34" s="94" t="str">
        <f>IF(OR($A34="",Gradebook!AS40=""),"",IF(Gradebook!AS$3="","Assignment 33",Gradebook!AS$3)&amp;" "&amp;IF(ISNUMBER(Gradebook!AS40),TEXT(Gradebook!AS40/(Gradebook!AS$6+100*(Gradebook!AS$6="")),"0%"),IF(Gradebook!AS40="M","missing","exempt"))&amp;"; ")</f>
        <v/>
      </c>
      <c r="AS34" s="94" t="str">
        <f>IF(OR($A34="",Gradebook!AT40=""),"",IF(Gradebook!AT$3="","Assignment 34",Gradebook!AT$3)&amp;" "&amp;IF(ISNUMBER(Gradebook!AT40),TEXT(Gradebook!AT40/(Gradebook!AT$6+100*(Gradebook!AT$6="")),"0%"),IF(Gradebook!AT40="M","missing","exempt"))&amp;"; ")</f>
        <v/>
      </c>
      <c r="AT34" s="94" t="str">
        <f>IF(OR($A34="",Gradebook!AU40=""),"",IF(Gradebook!AU$3="","Assignment 35",Gradebook!AU$3)&amp;" "&amp;IF(ISNUMBER(Gradebook!AU40),TEXT(Gradebook!AU40/(Gradebook!AU$6+100*(Gradebook!AU$6="")),"0%"),IF(Gradebook!AU40="M","missing","exempt"))&amp;"; ")</f>
        <v/>
      </c>
      <c r="AU34" s="94" t="str">
        <f>IF(OR($A34="",Gradebook!AV40=""),"",IF(Gradebook!AV$3="","Assignment 36",Gradebook!AV$3)&amp;" "&amp;IF(ISNUMBER(Gradebook!AV40),TEXT(Gradebook!AV40/(Gradebook!AV$6+100*(Gradebook!AV$6="")),"0%"),IF(Gradebook!AV40="M","missing","exempt"))&amp;"; ")</f>
        <v/>
      </c>
      <c r="AV34" s="94" t="str">
        <f>IF(OR($A34="",Gradebook!AW40=""),"",IF(Gradebook!AW$3="","Assignment 37",Gradebook!AW$3)&amp;" "&amp;IF(ISNUMBER(Gradebook!AW40),TEXT(Gradebook!AW40/(Gradebook!AW$6+100*(Gradebook!AW$6="")),"0%"),IF(Gradebook!AW40="M","missing","exempt"))&amp;"; ")</f>
        <v/>
      </c>
      <c r="AW34" s="94" t="str">
        <f>IF(OR($A34="",Gradebook!AX40=""),"",IF(Gradebook!AX$3="","Assignment 38",Gradebook!AX$3)&amp;" "&amp;IF(ISNUMBER(Gradebook!AX40),TEXT(Gradebook!AX40/(Gradebook!AX$6+100*(Gradebook!AX$6="")),"0%"),IF(Gradebook!AX40="M","missing","exempt"))&amp;"; ")</f>
        <v/>
      </c>
      <c r="AX34" s="94" t="str">
        <f>IF(OR($A34="",Gradebook!AY40=""),"",IF(Gradebook!AY$3="","Assignment 39",Gradebook!AY$3)&amp;" "&amp;IF(ISNUMBER(Gradebook!AY40),TEXT(Gradebook!AY40/(Gradebook!AY$6+100*(Gradebook!AY$6="")),"0%"),IF(Gradebook!AY40="M","missing","exempt"))&amp;"; ")</f>
        <v/>
      </c>
      <c r="AY34" s="94" t="str">
        <f>IF(OR($A34="",Gradebook!AZ40=""),"",IF(Gradebook!AZ$3="","Assignment 40",Gradebook!AZ$3)&amp;" "&amp;IF(ISNUMBER(Gradebook!AZ40),TEXT(Gradebook!AZ40/(Gradebook!AZ$6+100*(Gradebook!AZ$6="")),"0%"),IF(Gradebook!AZ40="M","missing","exempt"))&amp;"; ")</f>
        <v/>
      </c>
      <c r="AZ34" s="94" t="str">
        <f>IF($A34="","",IF(ISNUMBER(Gradebook!F40),Gradebook!F$3&amp;" "&amp;TEXT(Gradebook!F40,"0%")&amp;"; ","")&amp;IF(ISNUMBER(Gradebook!G40),Gradebook!G$3&amp;" "&amp;TEXT(Gradebook!G40,"0%")&amp;"; ","")&amp;IF(ISNUMBER(Gradebook!H40),Gradebook!H$3&amp;" "&amp;TEXT(Gradebook!H40,"0%")&amp;"; ","")&amp;IF(ISNUMBER(Gradebook!I40),Gradebook!I$3&amp;" "&amp;TEXT(Gradebook!I40,"0%")&amp;"; ","")&amp;IF(ISNUMBER(Gradebook!J40),Gradebook!J$3&amp;" "&amp;TEXT(Gradebook!J40,"0%")&amp;"; ","")&amp;IF(ISNUMBER(Gradebook!K40),Gradebook!K$3&amp;" "&amp;TEXT(Gradebook!K40,"0%")&amp;"; ",""))</f>
        <v/>
      </c>
      <c r="BA34" s="94" t="str">
        <f t="shared" si="3"/>
        <v/>
      </c>
      <c r="BB34" s="94" t="str">
        <f>IF(NOT(ISNUMBER($K34)),"",IF(INDEX('Learning Skills'!$C$7:$C$46,$K34)="","","Responsibility "&amp;INDEX('Learning Skills'!$C$7:$C$46,$K34)&amp;"; ")&amp;IF(INDEX('Learning Skills'!$D$7:$D$46,$K34)="","","Organization "&amp;INDEX('Learning Skills'!$D$7:$D$46,$K34)&amp;"; ")&amp;IF(INDEX('Learning Skills'!$E$7:$E$46,$K34)="","","Independent Work "&amp;INDEX('Learning Skills'!$E$7:$E$46,$K34)&amp;"; ")&amp;IF(INDEX('Learning Skills'!$F$7:$F$46,$K34)="","","Collaboration "&amp;INDEX('Learning Skills'!$F$7:$F$46,$K34)&amp;"; ")&amp;IF(INDEX('Learning Skills'!$G$7:$G$46,$K34)="","","Initiative "&amp;INDEX('Learning Skills'!$G$7:$G$46,$K34)&amp;"; ")&amp;IF(INDEX('Learning Skills'!$H$7:$H$46,$K34)="","","Self-Regulation "&amp;INDEX('Learning Skills'!$H$7:$H$46,$K34)&amp;"; "))</f>
        <v/>
      </c>
    </row>
    <row r="35" spans="1:54" ht="62" customHeight="1" x14ac:dyDescent="0.45">
      <c r="A35" s="95" t="str">
        <f>IF(Gradebook!$B41="","",Gradebook!$A41)</f>
        <v/>
      </c>
      <c r="B35" s="95" t="str">
        <f>IF($A35="","",Gradebook!$C41&amp;"")</f>
        <v/>
      </c>
      <c r="C35" s="96" t="str">
        <f>IF($A35="","",Gradebook!$D41)</f>
        <v/>
      </c>
      <c r="D35" s="95" t="str">
        <f>IF($A35="","",Gradebook!$E41&amp;"")</f>
        <v/>
      </c>
      <c r="E35" s="95" t="str">
        <f t="shared" si="0"/>
        <v/>
      </c>
      <c r="F35" s="95" t="str">
        <f t="shared" si="1"/>
        <v/>
      </c>
      <c r="G35" s="95" t="str">
        <f>IF($A35="","",Gradebook!$L41&amp;"")</f>
        <v/>
      </c>
      <c r="H35" s="95" t="str">
        <f t="shared" si="2"/>
        <v/>
      </c>
      <c r="I35" s="95" t="str">
        <f>IF(NOT(ISNUMBER($K35)),"",INDEX('Learning Skills'!$I$7:$I$46,$K35)&amp;"")</f>
        <v/>
      </c>
      <c r="K35" s="94" t="str">
        <f>IF($A35="","",IFERROR(MATCH($A35,'Learning Skills'!$A$7:$A$46,0),""))</f>
        <v/>
      </c>
      <c r="L35" s="94" t="str">
        <f>IF(OR($A35="",Gradebook!M41=""),"",IF(Gradebook!M$3="","Assignment 1",Gradebook!M$3)&amp;" "&amp;IF(ISNUMBER(Gradebook!M41),TEXT(Gradebook!M41/(Gradebook!M$6+100*(Gradebook!M$6="")),"0%"),IF(Gradebook!M41="M","missing","exempt"))&amp;"; ")</f>
        <v/>
      </c>
      <c r="M35" s="94" t="str">
        <f>IF(OR($A35="",Gradebook!N41=""),"",IF(Gradebook!N$3="","Assignment 2",Gradebook!N$3)&amp;" "&amp;IF(ISNUMBER(Gradebook!N41),TEXT(Gradebook!N41/(Gradebook!N$6+100*(Gradebook!N$6="")),"0%"),IF(Gradebook!N41="M","missing","exempt"))&amp;"; ")</f>
        <v/>
      </c>
      <c r="N35" s="94" t="str">
        <f>IF(OR($A35="",Gradebook!O41=""),"",IF(Gradebook!O$3="","Assignment 3",Gradebook!O$3)&amp;" "&amp;IF(ISNUMBER(Gradebook!O41),TEXT(Gradebook!O41/(Gradebook!O$6+100*(Gradebook!O$6="")),"0%"),IF(Gradebook!O41="M","missing","exempt"))&amp;"; ")</f>
        <v/>
      </c>
      <c r="O35" s="94" t="str">
        <f>IF(OR($A35="",Gradebook!P41=""),"",IF(Gradebook!P$3="","Assignment 4",Gradebook!P$3)&amp;" "&amp;IF(ISNUMBER(Gradebook!P41),TEXT(Gradebook!P41/(Gradebook!P$6+100*(Gradebook!P$6="")),"0%"),IF(Gradebook!P41="M","missing","exempt"))&amp;"; ")</f>
        <v/>
      </c>
      <c r="P35" s="94" t="str">
        <f>IF(OR($A35="",Gradebook!Q41=""),"",IF(Gradebook!Q$3="","Assignment 5",Gradebook!Q$3)&amp;" "&amp;IF(ISNUMBER(Gradebook!Q41),TEXT(Gradebook!Q41/(Gradebook!Q$6+100*(Gradebook!Q$6="")),"0%"),IF(Gradebook!Q41="M","missing","exempt"))&amp;"; ")</f>
        <v/>
      </c>
      <c r="Q35" s="94" t="str">
        <f>IF(OR($A35="",Gradebook!R41=""),"",IF(Gradebook!R$3="","Assignment 6",Gradebook!R$3)&amp;" "&amp;IF(ISNUMBER(Gradebook!R41),TEXT(Gradebook!R41/(Gradebook!R$6+100*(Gradebook!R$6="")),"0%"),IF(Gradebook!R41="M","missing","exempt"))&amp;"; ")</f>
        <v/>
      </c>
      <c r="R35" s="94" t="str">
        <f>IF(OR($A35="",Gradebook!S41=""),"",IF(Gradebook!S$3="","Assignment 7",Gradebook!S$3)&amp;" "&amp;IF(ISNUMBER(Gradebook!S41),TEXT(Gradebook!S41/(Gradebook!S$6+100*(Gradebook!S$6="")),"0%"),IF(Gradebook!S41="M","missing","exempt"))&amp;"; ")</f>
        <v/>
      </c>
      <c r="S35" s="94" t="str">
        <f>IF(OR($A35="",Gradebook!T41=""),"",IF(Gradebook!T$3="","Assignment 8",Gradebook!T$3)&amp;" "&amp;IF(ISNUMBER(Gradebook!T41),TEXT(Gradebook!T41/(Gradebook!T$6+100*(Gradebook!T$6="")),"0%"),IF(Gradebook!T41="M","missing","exempt"))&amp;"; ")</f>
        <v/>
      </c>
      <c r="T35" s="94" t="str">
        <f>IF(OR($A35="",Gradebook!U41=""),"",IF(Gradebook!U$3="","Assignment 9",Gradebook!U$3)&amp;" "&amp;IF(ISNUMBER(Gradebook!U41),TEXT(Gradebook!U41/(Gradebook!U$6+100*(Gradebook!U$6="")),"0%"),IF(Gradebook!U41="M","missing","exempt"))&amp;"; ")</f>
        <v/>
      </c>
      <c r="U35" s="94" t="str">
        <f>IF(OR($A35="",Gradebook!V41=""),"",IF(Gradebook!V$3="","Assignment 10",Gradebook!V$3)&amp;" "&amp;IF(ISNUMBER(Gradebook!V41),TEXT(Gradebook!V41/(Gradebook!V$6+100*(Gradebook!V$6="")),"0%"),IF(Gradebook!V41="M","missing","exempt"))&amp;"; ")</f>
        <v/>
      </c>
      <c r="V35" s="94" t="str">
        <f>IF(OR($A35="",Gradebook!W41=""),"",IF(Gradebook!W$3="","Assignment 11",Gradebook!W$3)&amp;" "&amp;IF(ISNUMBER(Gradebook!W41),TEXT(Gradebook!W41/(Gradebook!W$6+100*(Gradebook!W$6="")),"0%"),IF(Gradebook!W41="M","missing","exempt"))&amp;"; ")</f>
        <v/>
      </c>
      <c r="W35" s="94" t="str">
        <f>IF(OR($A35="",Gradebook!X41=""),"",IF(Gradebook!X$3="","Assignment 12",Gradebook!X$3)&amp;" "&amp;IF(ISNUMBER(Gradebook!X41),TEXT(Gradebook!X41/(Gradebook!X$6+100*(Gradebook!X$6="")),"0%"),IF(Gradebook!X41="M","missing","exempt"))&amp;"; ")</f>
        <v/>
      </c>
      <c r="X35" s="94" t="str">
        <f>IF(OR($A35="",Gradebook!Y41=""),"",IF(Gradebook!Y$3="","Assignment 13",Gradebook!Y$3)&amp;" "&amp;IF(ISNUMBER(Gradebook!Y41),TEXT(Gradebook!Y41/(Gradebook!Y$6+100*(Gradebook!Y$6="")),"0%"),IF(Gradebook!Y41="M","missing","exempt"))&amp;"; ")</f>
        <v/>
      </c>
      <c r="Y35" s="94" t="str">
        <f>IF(OR($A35="",Gradebook!Z41=""),"",IF(Gradebook!Z$3="","Assignment 14",Gradebook!Z$3)&amp;" "&amp;IF(ISNUMBER(Gradebook!Z41),TEXT(Gradebook!Z41/(Gradebook!Z$6+100*(Gradebook!Z$6="")),"0%"),IF(Gradebook!Z41="M","missing","exempt"))&amp;"; ")</f>
        <v/>
      </c>
      <c r="Z35" s="94" t="str">
        <f>IF(OR($A35="",Gradebook!AA41=""),"",IF(Gradebook!AA$3="","Assignment 15",Gradebook!AA$3)&amp;" "&amp;IF(ISNUMBER(Gradebook!AA41),TEXT(Gradebook!AA41/(Gradebook!AA$6+100*(Gradebook!AA$6="")),"0%"),IF(Gradebook!AA41="M","missing","exempt"))&amp;"; ")</f>
        <v/>
      </c>
      <c r="AA35" s="94" t="str">
        <f>IF(OR($A35="",Gradebook!AB41=""),"",IF(Gradebook!AB$3="","Assignment 16",Gradebook!AB$3)&amp;" "&amp;IF(ISNUMBER(Gradebook!AB41),TEXT(Gradebook!AB41/(Gradebook!AB$6+100*(Gradebook!AB$6="")),"0%"),IF(Gradebook!AB41="M","missing","exempt"))&amp;"; ")</f>
        <v/>
      </c>
      <c r="AB35" s="94" t="str">
        <f>IF(OR($A35="",Gradebook!AC41=""),"",IF(Gradebook!AC$3="","Assignment 17",Gradebook!AC$3)&amp;" "&amp;IF(ISNUMBER(Gradebook!AC41),TEXT(Gradebook!AC41/(Gradebook!AC$6+100*(Gradebook!AC$6="")),"0%"),IF(Gradebook!AC41="M","missing","exempt"))&amp;"; ")</f>
        <v/>
      </c>
      <c r="AC35" s="94" t="str">
        <f>IF(OR($A35="",Gradebook!AD41=""),"",IF(Gradebook!AD$3="","Assignment 18",Gradebook!AD$3)&amp;" "&amp;IF(ISNUMBER(Gradebook!AD41),TEXT(Gradebook!AD41/(Gradebook!AD$6+100*(Gradebook!AD$6="")),"0%"),IF(Gradebook!AD41="M","missing","exempt"))&amp;"; ")</f>
        <v/>
      </c>
      <c r="AD35" s="94" t="str">
        <f>IF(OR($A35="",Gradebook!AE41=""),"",IF(Gradebook!AE$3="","Assignment 19",Gradebook!AE$3)&amp;" "&amp;IF(ISNUMBER(Gradebook!AE41),TEXT(Gradebook!AE41/(Gradebook!AE$6+100*(Gradebook!AE$6="")),"0%"),IF(Gradebook!AE41="M","missing","exempt"))&amp;"; ")</f>
        <v/>
      </c>
      <c r="AE35" s="94" t="str">
        <f>IF(OR($A35="",Gradebook!AF41=""),"",IF(Gradebook!AF$3="","Assignment 20",Gradebook!AF$3)&amp;" "&amp;IF(ISNUMBER(Gradebook!AF41),TEXT(Gradebook!AF41/(Gradebook!AF$6+100*(Gradebook!AF$6="")),"0%"),IF(Gradebook!AF41="M","missing","exempt"))&amp;"; ")</f>
        <v/>
      </c>
      <c r="AF35" s="94" t="str">
        <f>IF(OR($A35="",Gradebook!AG41=""),"",IF(Gradebook!AG$3="","Assignment 21",Gradebook!AG$3)&amp;" "&amp;IF(ISNUMBER(Gradebook!AG41),TEXT(Gradebook!AG41/(Gradebook!AG$6+100*(Gradebook!AG$6="")),"0%"),IF(Gradebook!AG41="M","missing","exempt"))&amp;"; ")</f>
        <v/>
      </c>
      <c r="AG35" s="94" t="str">
        <f>IF(OR($A35="",Gradebook!AH41=""),"",IF(Gradebook!AH$3="","Assignment 22",Gradebook!AH$3)&amp;" "&amp;IF(ISNUMBER(Gradebook!AH41),TEXT(Gradebook!AH41/(Gradebook!AH$6+100*(Gradebook!AH$6="")),"0%"),IF(Gradebook!AH41="M","missing","exempt"))&amp;"; ")</f>
        <v/>
      </c>
      <c r="AH35" s="94" t="str">
        <f>IF(OR($A35="",Gradebook!AI41=""),"",IF(Gradebook!AI$3="","Assignment 23",Gradebook!AI$3)&amp;" "&amp;IF(ISNUMBER(Gradebook!AI41),TEXT(Gradebook!AI41/(Gradebook!AI$6+100*(Gradebook!AI$6="")),"0%"),IF(Gradebook!AI41="M","missing","exempt"))&amp;"; ")</f>
        <v/>
      </c>
      <c r="AI35" s="94" t="str">
        <f>IF(OR($A35="",Gradebook!AJ41=""),"",IF(Gradebook!AJ$3="","Assignment 24",Gradebook!AJ$3)&amp;" "&amp;IF(ISNUMBER(Gradebook!AJ41),TEXT(Gradebook!AJ41/(Gradebook!AJ$6+100*(Gradebook!AJ$6="")),"0%"),IF(Gradebook!AJ41="M","missing","exempt"))&amp;"; ")</f>
        <v/>
      </c>
      <c r="AJ35" s="94" t="str">
        <f>IF(OR($A35="",Gradebook!AK41=""),"",IF(Gradebook!AK$3="","Assignment 25",Gradebook!AK$3)&amp;" "&amp;IF(ISNUMBER(Gradebook!AK41),TEXT(Gradebook!AK41/(Gradebook!AK$6+100*(Gradebook!AK$6="")),"0%"),IF(Gradebook!AK41="M","missing","exempt"))&amp;"; ")</f>
        <v/>
      </c>
      <c r="AK35" s="94" t="str">
        <f>IF(OR($A35="",Gradebook!AL41=""),"",IF(Gradebook!AL$3="","Assignment 26",Gradebook!AL$3)&amp;" "&amp;IF(ISNUMBER(Gradebook!AL41),TEXT(Gradebook!AL41/(Gradebook!AL$6+100*(Gradebook!AL$6="")),"0%"),IF(Gradebook!AL41="M","missing","exempt"))&amp;"; ")</f>
        <v/>
      </c>
      <c r="AL35" s="94" t="str">
        <f>IF(OR($A35="",Gradebook!AM41=""),"",IF(Gradebook!AM$3="","Assignment 27",Gradebook!AM$3)&amp;" "&amp;IF(ISNUMBER(Gradebook!AM41),TEXT(Gradebook!AM41/(Gradebook!AM$6+100*(Gradebook!AM$6="")),"0%"),IF(Gradebook!AM41="M","missing","exempt"))&amp;"; ")</f>
        <v/>
      </c>
      <c r="AM35" s="94" t="str">
        <f>IF(OR($A35="",Gradebook!AN41=""),"",IF(Gradebook!AN$3="","Assignment 28",Gradebook!AN$3)&amp;" "&amp;IF(ISNUMBER(Gradebook!AN41),TEXT(Gradebook!AN41/(Gradebook!AN$6+100*(Gradebook!AN$6="")),"0%"),IF(Gradebook!AN41="M","missing","exempt"))&amp;"; ")</f>
        <v/>
      </c>
      <c r="AN35" s="94" t="str">
        <f>IF(OR($A35="",Gradebook!AO41=""),"",IF(Gradebook!AO$3="","Assignment 29",Gradebook!AO$3)&amp;" "&amp;IF(ISNUMBER(Gradebook!AO41),TEXT(Gradebook!AO41/(Gradebook!AO$6+100*(Gradebook!AO$6="")),"0%"),IF(Gradebook!AO41="M","missing","exempt"))&amp;"; ")</f>
        <v/>
      </c>
      <c r="AO35" s="94" t="str">
        <f>IF(OR($A35="",Gradebook!AP41=""),"",IF(Gradebook!AP$3="","Assignment 30",Gradebook!AP$3)&amp;" "&amp;IF(ISNUMBER(Gradebook!AP41),TEXT(Gradebook!AP41/(Gradebook!AP$6+100*(Gradebook!AP$6="")),"0%"),IF(Gradebook!AP41="M","missing","exempt"))&amp;"; ")</f>
        <v/>
      </c>
      <c r="AP35" s="94" t="str">
        <f>IF(OR($A35="",Gradebook!AQ41=""),"",IF(Gradebook!AQ$3="","Assignment 31",Gradebook!AQ$3)&amp;" "&amp;IF(ISNUMBER(Gradebook!AQ41),TEXT(Gradebook!AQ41/(Gradebook!AQ$6+100*(Gradebook!AQ$6="")),"0%"),IF(Gradebook!AQ41="M","missing","exempt"))&amp;"; ")</f>
        <v/>
      </c>
      <c r="AQ35" s="94" t="str">
        <f>IF(OR($A35="",Gradebook!AR41=""),"",IF(Gradebook!AR$3="","Assignment 32",Gradebook!AR$3)&amp;" "&amp;IF(ISNUMBER(Gradebook!AR41),TEXT(Gradebook!AR41/(Gradebook!AR$6+100*(Gradebook!AR$6="")),"0%"),IF(Gradebook!AR41="M","missing","exempt"))&amp;"; ")</f>
        <v/>
      </c>
      <c r="AR35" s="94" t="str">
        <f>IF(OR($A35="",Gradebook!AS41=""),"",IF(Gradebook!AS$3="","Assignment 33",Gradebook!AS$3)&amp;" "&amp;IF(ISNUMBER(Gradebook!AS41),TEXT(Gradebook!AS41/(Gradebook!AS$6+100*(Gradebook!AS$6="")),"0%"),IF(Gradebook!AS41="M","missing","exempt"))&amp;"; ")</f>
        <v/>
      </c>
      <c r="AS35" s="94" t="str">
        <f>IF(OR($A35="",Gradebook!AT41=""),"",IF(Gradebook!AT$3="","Assignment 34",Gradebook!AT$3)&amp;" "&amp;IF(ISNUMBER(Gradebook!AT41),TEXT(Gradebook!AT41/(Gradebook!AT$6+100*(Gradebook!AT$6="")),"0%"),IF(Gradebook!AT41="M","missing","exempt"))&amp;"; ")</f>
        <v/>
      </c>
      <c r="AT35" s="94" t="str">
        <f>IF(OR($A35="",Gradebook!AU41=""),"",IF(Gradebook!AU$3="","Assignment 35",Gradebook!AU$3)&amp;" "&amp;IF(ISNUMBER(Gradebook!AU41),TEXT(Gradebook!AU41/(Gradebook!AU$6+100*(Gradebook!AU$6="")),"0%"),IF(Gradebook!AU41="M","missing","exempt"))&amp;"; ")</f>
        <v/>
      </c>
      <c r="AU35" s="94" t="str">
        <f>IF(OR($A35="",Gradebook!AV41=""),"",IF(Gradebook!AV$3="","Assignment 36",Gradebook!AV$3)&amp;" "&amp;IF(ISNUMBER(Gradebook!AV41),TEXT(Gradebook!AV41/(Gradebook!AV$6+100*(Gradebook!AV$6="")),"0%"),IF(Gradebook!AV41="M","missing","exempt"))&amp;"; ")</f>
        <v/>
      </c>
      <c r="AV35" s="94" t="str">
        <f>IF(OR($A35="",Gradebook!AW41=""),"",IF(Gradebook!AW$3="","Assignment 37",Gradebook!AW$3)&amp;" "&amp;IF(ISNUMBER(Gradebook!AW41),TEXT(Gradebook!AW41/(Gradebook!AW$6+100*(Gradebook!AW$6="")),"0%"),IF(Gradebook!AW41="M","missing","exempt"))&amp;"; ")</f>
        <v/>
      </c>
      <c r="AW35" s="94" t="str">
        <f>IF(OR($A35="",Gradebook!AX41=""),"",IF(Gradebook!AX$3="","Assignment 38",Gradebook!AX$3)&amp;" "&amp;IF(ISNUMBER(Gradebook!AX41),TEXT(Gradebook!AX41/(Gradebook!AX$6+100*(Gradebook!AX$6="")),"0%"),IF(Gradebook!AX41="M","missing","exempt"))&amp;"; ")</f>
        <v/>
      </c>
      <c r="AX35" s="94" t="str">
        <f>IF(OR($A35="",Gradebook!AY41=""),"",IF(Gradebook!AY$3="","Assignment 39",Gradebook!AY$3)&amp;" "&amp;IF(ISNUMBER(Gradebook!AY41),TEXT(Gradebook!AY41/(Gradebook!AY$6+100*(Gradebook!AY$6="")),"0%"),IF(Gradebook!AY41="M","missing","exempt"))&amp;"; ")</f>
        <v/>
      </c>
      <c r="AY35" s="94" t="str">
        <f>IF(OR($A35="",Gradebook!AZ41=""),"",IF(Gradebook!AZ$3="","Assignment 40",Gradebook!AZ$3)&amp;" "&amp;IF(ISNUMBER(Gradebook!AZ41),TEXT(Gradebook!AZ41/(Gradebook!AZ$6+100*(Gradebook!AZ$6="")),"0%"),IF(Gradebook!AZ41="M","missing","exempt"))&amp;"; ")</f>
        <v/>
      </c>
      <c r="AZ35" s="94" t="str">
        <f>IF($A35="","",IF(ISNUMBER(Gradebook!F41),Gradebook!F$3&amp;" "&amp;TEXT(Gradebook!F41,"0%")&amp;"; ","")&amp;IF(ISNUMBER(Gradebook!G41),Gradebook!G$3&amp;" "&amp;TEXT(Gradebook!G41,"0%")&amp;"; ","")&amp;IF(ISNUMBER(Gradebook!H41),Gradebook!H$3&amp;" "&amp;TEXT(Gradebook!H41,"0%")&amp;"; ","")&amp;IF(ISNUMBER(Gradebook!I41),Gradebook!I$3&amp;" "&amp;TEXT(Gradebook!I41,"0%")&amp;"; ","")&amp;IF(ISNUMBER(Gradebook!J41),Gradebook!J$3&amp;" "&amp;TEXT(Gradebook!J41,"0%")&amp;"; ","")&amp;IF(ISNUMBER(Gradebook!K41),Gradebook!K$3&amp;" "&amp;TEXT(Gradebook!K41,"0%")&amp;"; ",""))</f>
        <v/>
      </c>
      <c r="BA35" s="94" t="str">
        <f t="shared" si="3"/>
        <v/>
      </c>
      <c r="BB35" s="94" t="str">
        <f>IF(NOT(ISNUMBER($K35)),"",IF(INDEX('Learning Skills'!$C$7:$C$46,$K35)="","","Responsibility "&amp;INDEX('Learning Skills'!$C$7:$C$46,$K35)&amp;"; ")&amp;IF(INDEX('Learning Skills'!$D$7:$D$46,$K35)="","","Organization "&amp;INDEX('Learning Skills'!$D$7:$D$46,$K35)&amp;"; ")&amp;IF(INDEX('Learning Skills'!$E$7:$E$46,$K35)="","","Independent Work "&amp;INDEX('Learning Skills'!$E$7:$E$46,$K35)&amp;"; ")&amp;IF(INDEX('Learning Skills'!$F$7:$F$46,$K35)="","","Collaboration "&amp;INDEX('Learning Skills'!$F$7:$F$46,$K35)&amp;"; ")&amp;IF(INDEX('Learning Skills'!$G$7:$G$46,$K35)="","","Initiative "&amp;INDEX('Learning Skills'!$G$7:$G$46,$K35)&amp;"; ")&amp;IF(INDEX('Learning Skills'!$H$7:$H$46,$K35)="","","Self-Regulation "&amp;INDEX('Learning Skills'!$H$7:$H$46,$K35)&amp;"; "))</f>
        <v/>
      </c>
    </row>
    <row r="36" spans="1:54" ht="62" customHeight="1" x14ac:dyDescent="0.45">
      <c r="A36" s="95" t="str">
        <f>IF(Gradebook!$B42="","",Gradebook!$A42)</f>
        <v/>
      </c>
      <c r="B36" s="95" t="str">
        <f>IF($A36="","",Gradebook!$C42&amp;"")</f>
        <v/>
      </c>
      <c r="C36" s="96" t="str">
        <f>IF($A36="","",Gradebook!$D42)</f>
        <v/>
      </c>
      <c r="D36" s="95" t="str">
        <f>IF($A36="","",Gradebook!$E42&amp;"")</f>
        <v/>
      </c>
      <c r="E36" s="95" t="str">
        <f t="shared" si="0"/>
        <v/>
      </c>
      <c r="F36" s="95" t="str">
        <f t="shared" si="1"/>
        <v/>
      </c>
      <c r="G36" s="95" t="str">
        <f>IF($A36="","",Gradebook!$L42&amp;"")</f>
        <v/>
      </c>
      <c r="H36" s="95" t="str">
        <f t="shared" si="2"/>
        <v/>
      </c>
      <c r="I36" s="95" t="str">
        <f>IF(NOT(ISNUMBER($K36)),"",INDEX('Learning Skills'!$I$7:$I$46,$K36)&amp;"")</f>
        <v/>
      </c>
      <c r="K36" s="94" t="str">
        <f>IF($A36="","",IFERROR(MATCH($A36,'Learning Skills'!$A$7:$A$46,0),""))</f>
        <v/>
      </c>
      <c r="L36" s="94" t="str">
        <f>IF(OR($A36="",Gradebook!M42=""),"",IF(Gradebook!M$3="","Assignment 1",Gradebook!M$3)&amp;" "&amp;IF(ISNUMBER(Gradebook!M42),TEXT(Gradebook!M42/(Gradebook!M$6+100*(Gradebook!M$6="")),"0%"),IF(Gradebook!M42="M","missing","exempt"))&amp;"; ")</f>
        <v/>
      </c>
      <c r="M36" s="94" t="str">
        <f>IF(OR($A36="",Gradebook!N42=""),"",IF(Gradebook!N$3="","Assignment 2",Gradebook!N$3)&amp;" "&amp;IF(ISNUMBER(Gradebook!N42),TEXT(Gradebook!N42/(Gradebook!N$6+100*(Gradebook!N$6="")),"0%"),IF(Gradebook!N42="M","missing","exempt"))&amp;"; ")</f>
        <v/>
      </c>
      <c r="N36" s="94" t="str">
        <f>IF(OR($A36="",Gradebook!O42=""),"",IF(Gradebook!O$3="","Assignment 3",Gradebook!O$3)&amp;" "&amp;IF(ISNUMBER(Gradebook!O42),TEXT(Gradebook!O42/(Gradebook!O$6+100*(Gradebook!O$6="")),"0%"),IF(Gradebook!O42="M","missing","exempt"))&amp;"; ")</f>
        <v/>
      </c>
      <c r="O36" s="94" t="str">
        <f>IF(OR($A36="",Gradebook!P42=""),"",IF(Gradebook!P$3="","Assignment 4",Gradebook!P$3)&amp;" "&amp;IF(ISNUMBER(Gradebook!P42),TEXT(Gradebook!P42/(Gradebook!P$6+100*(Gradebook!P$6="")),"0%"),IF(Gradebook!P42="M","missing","exempt"))&amp;"; ")</f>
        <v/>
      </c>
      <c r="P36" s="94" t="str">
        <f>IF(OR($A36="",Gradebook!Q42=""),"",IF(Gradebook!Q$3="","Assignment 5",Gradebook!Q$3)&amp;" "&amp;IF(ISNUMBER(Gradebook!Q42),TEXT(Gradebook!Q42/(Gradebook!Q$6+100*(Gradebook!Q$6="")),"0%"),IF(Gradebook!Q42="M","missing","exempt"))&amp;"; ")</f>
        <v/>
      </c>
      <c r="Q36" s="94" t="str">
        <f>IF(OR($A36="",Gradebook!R42=""),"",IF(Gradebook!R$3="","Assignment 6",Gradebook!R$3)&amp;" "&amp;IF(ISNUMBER(Gradebook!R42),TEXT(Gradebook!R42/(Gradebook!R$6+100*(Gradebook!R$6="")),"0%"),IF(Gradebook!R42="M","missing","exempt"))&amp;"; ")</f>
        <v/>
      </c>
      <c r="R36" s="94" t="str">
        <f>IF(OR($A36="",Gradebook!S42=""),"",IF(Gradebook!S$3="","Assignment 7",Gradebook!S$3)&amp;" "&amp;IF(ISNUMBER(Gradebook!S42),TEXT(Gradebook!S42/(Gradebook!S$6+100*(Gradebook!S$6="")),"0%"),IF(Gradebook!S42="M","missing","exempt"))&amp;"; ")</f>
        <v/>
      </c>
      <c r="S36" s="94" t="str">
        <f>IF(OR($A36="",Gradebook!T42=""),"",IF(Gradebook!T$3="","Assignment 8",Gradebook!T$3)&amp;" "&amp;IF(ISNUMBER(Gradebook!T42),TEXT(Gradebook!T42/(Gradebook!T$6+100*(Gradebook!T$6="")),"0%"),IF(Gradebook!T42="M","missing","exempt"))&amp;"; ")</f>
        <v/>
      </c>
      <c r="T36" s="94" t="str">
        <f>IF(OR($A36="",Gradebook!U42=""),"",IF(Gradebook!U$3="","Assignment 9",Gradebook!U$3)&amp;" "&amp;IF(ISNUMBER(Gradebook!U42),TEXT(Gradebook!U42/(Gradebook!U$6+100*(Gradebook!U$6="")),"0%"),IF(Gradebook!U42="M","missing","exempt"))&amp;"; ")</f>
        <v/>
      </c>
      <c r="U36" s="94" t="str">
        <f>IF(OR($A36="",Gradebook!V42=""),"",IF(Gradebook!V$3="","Assignment 10",Gradebook!V$3)&amp;" "&amp;IF(ISNUMBER(Gradebook!V42),TEXT(Gradebook!V42/(Gradebook!V$6+100*(Gradebook!V$6="")),"0%"),IF(Gradebook!V42="M","missing","exempt"))&amp;"; ")</f>
        <v/>
      </c>
      <c r="V36" s="94" t="str">
        <f>IF(OR($A36="",Gradebook!W42=""),"",IF(Gradebook!W$3="","Assignment 11",Gradebook!W$3)&amp;" "&amp;IF(ISNUMBER(Gradebook!W42),TEXT(Gradebook!W42/(Gradebook!W$6+100*(Gradebook!W$6="")),"0%"),IF(Gradebook!W42="M","missing","exempt"))&amp;"; ")</f>
        <v/>
      </c>
      <c r="W36" s="94" t="str">
        <f>IF(OR($A36="",Gradebook!X42=""),"",IF(Gradebook!X$3="","Assignment 12",Gradebook!X$3)&amp;" "&amp;IF(ISNUMBER(Gradebook!X42),TEXT(Gradebook!X42/(Gradebook!X$6+100*(Gradebook!X$6="")),"0%"),IF(Gradebook!X42="M","missing","exempt"))&amp;"; ")</f>
        <v/>
      </c>
      <c r="X36" s="94" t="str">
        <f>IF(OR($A36="",Gradebook!Y42=""),"",IF(Gradebook!Y$3="","Assignment 13",Gradebook!Y$3)&amp;" "&amp;IF(ISNUMBER(Gradebook!Y42),TEXT(Gradebook!Y42/(Gradebook!Y$6+100*(Gradebook!Y$6="")),"0%"),IF(Gradebook!Y42="M","missing","exempt"))&amp;"; ")</f>
        <v/>
      </c>
      <c r="Y36" s="94" t="str">
        <f>IF(OR($A36="",Gradebook!Z42=""),"",IF(Gradebook!Z$3="","Assignment 14",Gradebook!Z$3)&amp;" "&amp;IF(ISNUMBER(Gradebook!Z42),TEXT(Gradebook!Z42/(Gradebook!Z$6+100*(Gradebook!Z$6="")),"0%"),IF(Gradebook!Z42="M","missing","exempt"))&amp;"; ")</f>
        <v/>
      </c>
      <c r="Z36" s="94" t="str">
        <f>IF(OR($A36="",Gradebook!AA42=""),"",IF(Gradebook!AA$3="","Assignment 15",Gradebook!AA$3)&amp;" "&amp;IF(ISNUMBER(Gradebook!AA42),TEXT(Gradebook!AA42/(Gradebook!AA$6+100*(Gradebook!AA$6="")),"0%"),IF(Gradebook!AA42="M","missing","exempt"))&amp;"; ")</f>
        <v/>
      </c>
      <c r="AA36" s="94" t="str">
        <f>IF(OR($A36="",Gradebook!AB42=""),"",IF(Gradebook!AB$3="","Assignment 16",Gradebook!AB$3)&amp;" "&amp;IF(ISNUMBER(Gradebook!AB42),TEXT(Gradebook!AB42/(Gradebook!AB$6+100*(Gradebook!AB$6="")),"0%"),IF(Gradebook!AB42="M","missing","exempt"))&amp;"; ")</f>
        <v/>
      </c>
      <c r="AB36" s="94" t="str">
        <f>IF(OR($A36="",Gradebook!AC42=""),"",IF(Gradebook!AC$3="","Assignment 17",Gradebook!AC$3)&amp;" "&amp;IF(ISNUMBER(Gradebook!AC42),TEXT(Gradebook!AC42/(Gradebook!AC$6+100*(Gradebook!AC$6="")),"0%"),IF(Gradebook!AC42="M","missing","exempt"))&amp;"; ")</f>
        <v/>
      </c>
      <c r="AC36" s="94" t="str">
        <f>IF(OR($A36="",Gradebook!AD42=""),"",IF(Gradebook!AD$3="","Assignment 18",Gradebook!AD$3)&amp;" "&amp;IF(ISNUMBER(Gradebook!AD42),TEXT(Gradebook!AD42/(Gradebook!AD$6+100*(Gradebook!AD$6="")),"0%"),IF(Gradebook!AD42="M","missing","exempt"))&amp;"; ")</f>
        <v/>
      </c>
      <c r="AD36" s="94" t="str">
        <f>IF(OR($A36="",Gradebook!AE42=""),"",IF(Gradebook!AE$3="","Assignment 19",Gradebook!AE$3)&amp;" "&amp;IF(ISNUMBER(Gradebook!AE42),TEXT(Gradebook!AE42/(Gradebook!AE$6+100*(Gradebook!AE$6="")),"0%"),IF(Gradebook!AE42="M","missing","exempt"))&amp;"; ")</f>
        <v/>
      </c>
      <c r="AE36" s="94" t="str">
        <f>IF(OR($A36="",Gradebook!AF42=""),"",IF(Gradebook!AF$3="","Assignment 20",Gradebook!AF$3)&amp;" "&amp;IF(ISNUMBER(Gradebook!AF42),TEXT(Gradebook!AF42/(Gradebook!AF$6+100*(Gradebook!AF$6="")),"0%"),IF(Gradebook!AF42="M","missing","exempt"))&amp;"; ")</f>
        <v/>
      </c>
      <c r="AF36" s="94" t="str">
        <f>IF(OR($A36="",Gradebook!AG42=""),"",IF(Gradebook!AG$3="","Assignment 21",Gradebook!AG$3)&amp;" "&amp;IF(ISNUMBER(Gradebook!AG42),TEXT(Gradebook!AG42/(Gradebook!AG$6+100*(Gradebook!AG$6="")),"0%"),IF(Gradebook!AG42="M","missing","exempt"))&amp;"; ")</f>
        <v/>
      </c>
      <c r="AG36" s="94" t="str">
        <f>IF(OR($A36="",Gradebook!AH42=""),"",IF(Gradebook!AH$3="","Assignment 22",Gradebook!AH$3)&amp;" "&amp;IF(ISNUMBER(Gradebook!AH42),TEXT(Gradebook!AH42/(Gradebook!AH$6+100*(Gradebook!AH$6="")),"0%"),IF(Gradebook!AH42="M","missing","exempt"))&amp;"; ")</f>
        <v/>
      </c>
      <c r="AH36" s="94" t="str">
        <f>IF(OR($A36="",Gradebook!AI42=""),"",IF(Gradebook!AI$3="","Assignment 23",Gradebook!AI$3)&amp;" "&amp;IF(ISNUMBER(Gradebook!AI42),TEXT(Gradebook!AI42/(Gradebook!AI$6+100*(Gradebook!AI$6="")),"0%"),IF(Gradebook!AI42="M","missing","exempt"))&amp;"; ")</f>
        <v/>
      </c>
      <c r="AI36" s="94" t="str">
        <f>IF(OR($A36="",Gradebook!AJ42=""),"",IF(Gradebook!AJ$3="","Assignment 24",Gradebook!AJ$3)&amp;" "&amp;IF(ISNUMBER(Gradebook!AJ42),TEXT(Gradebook!AJ42/(Gradebook!AJ$6+100*(Gradebook!AJ$6="")),"0%"),IF(Gradebook!AJ42="M","missing","exempt"))&amp;"; ")</f>
        <v/>
      </c>
      <c r="AJ36" s="94" t="str">
        <f>IF(OR($A36="",Gradebook!AK42=""),"",IF(Gradebook!AK$3="","Assignment 25",Gradebook!AK$3)&amp;" "&amp;IF(ISNUMBER(Gradebook!AK42),TEXT(Gradebook!AK42/(Gradebook!AK$6+100*(Gradebook!AK$6="")),"0%"),IF(Gradebook!AK42="M","missing","exempt"))&amp;"; ")</f>
        <v/>
      </c>
      <c r="AK36" s="94" t="str">
        <f>IF(OR($A36="",Gradebook!AL42=""),"",IF(Gradebook!AL$3="","Assignment 26",Gradebook!AL$3)&amp;" "&amp;IF(ISNUMBER(Gradebook!AL42),TEXT(Gradebook!AL42/(Gradebook!AL$6+100*(Gradebook!AL$6="")),"0%"),IF(Gradebook!AL42="M","missing","exempt"))&amp;"; ")</f>
        <v/>
      </c>
      <c r="AL36" s="94" t="str">
        <f>IF(OR($A36="",Gradebook!AM42=""),"",IF(Gradebook!AM$3="","Assignment 27",Gradebook!AM$3)&amp;" "&amp;IF(ISNUMBER(Gradebook!AM42),TEXT(Gradebook!AM42/(Gradebook!AM$6+100*(Gradebook!AM$6="")),"0%"),IF(Gradebook!AM42="M","missing","exempt"))&amp;"; ")</f>
        <v/>
      </c>
      <c r="AM36" s="94" t="str">
        <f>IF(OR($A36="",Gradebook!AN42=""),"",IF(Gradebook!AN$3="","Assignment 28",Gradebook!AN$3)&amp;" "&amp;IF(ISNUMBER(Gradebook!AN42),TEXT(Gradebook!AN42/(Gradebook!AN$6+100*(Gradebook!AN$6="")),"0%"),IF(Gradebook!AN42="M","missing","exempt"))&amp;"; ")</f>
        <v/>
      </c>
      <c r="AN36" s="94" t="str">
        <f>IF(OR($A36="",Gradebook!AO42=""),"",IF(Gradebook!AO$3="","Assignment 29",Gradebook!AO$3)&amp;" "&amp;IF(ISNUMBER(Gradebook!AO42),TEXT(Gradebook!AO42/(Gradebook!AO$6+100*(Gradebook!AO$6="")),"0%"),IF(Gradebook!AO42="M","missing","exempt"))&amp;"; ")</f>
        <v/>
      </c>
      <c r="AO36" s="94" t="str">
        <f>IF(OR($A36="",Gradebook!AP42=""),"",IF(Gradebook!AP$3="","Assignment 30",Gradebook!AP$3)&amp;" "&amp;IF(ISNUMBER(Gradebook!AP42),TEXT(Gradebook!AP42/(Gradebook!AP$6+100*(Gradebook!AP$6="")),"0%"),IF(Gradebook!AP42="M","missing","exempt"))&amp;"; ")</f>
        <v/>
      </c>
      <c r="AP36" s="94" t="str">
        <f>IF(OR($A36="",Gradebook!AQ42=""),"",IF(Gradebook!AQ$3="","Assignment 31",Gradebook!AQ$3)&amp;" "&amp;IF(ISNUMBER(Gradebook!AQ42),TEXT(Gradebook!AQ42/(Gradebook!AQ$6+100*(Gradebook!AQ$6="")),"0%"),IF(Gradebook!AQ42="M","missing","exempt"))&amp;"; ")</f>
        <v/>
      </c>
      <c r="AQ36" s="94" t="str">
        <f>IF(OR($A36="",Gradebook!AR42=""),"",IF(Gradebook!AR$3="","Assignment 32",Gradebook!AR$3)&amp;" "&amp;IF(ISNUMBER(Gradebook!AR42),TEXT(Gradebook!AR42/(Gradebook!AR$6+100*(Gradebook!AR$6="")),"0%"),IF(Gradebook!AR42="M","missing","exempt"))&amp;"; ")</f>
        <v/>
      </c>
      <c r="AR36" s="94" t="str">
        <f>IF(OR($A36="",Gradebook!AS42=""),"",IF(Gradebook!AS$3="","Assignment 33",Gradebook!AS$3)&amp;" "&amp;IF(ISNUMBER(Gradebook!AS42),TEXT(Gradebook!AS42/(Gradebook!AS$6+100*(Gradebook!AS$6="")),"0%"),IF(Gradebook!AS42="M","missing","exempt"))&amp;"; ")</f>
        <v/>
      </c>
      <c r="AS36" s="94" t="str">
        <f>IF(OR($A36="",Gradebook!AT42=""),"",IF(Gradebook!AT$3="","Assignment 34",Gradebook!AT$3)&amp;" "&amp;IF(ISNUMBER(Gradebook!AT42),TEXT(Gradebook!AT42/(Gradebook!AT$6+100*(Gradebook!AT$6="")),"0%"),IF(Gradebook!AT42="M","missing","exempt"))&amp;"; ")</f>
        <v/>
      </c>
      <c r="AT36" s="94" t="str">
        <f>IF(OR($A36="",Gradebook!AU42=""),"",IF(Gradebook!AU$3="","Assignment 35",Gradebook!AU$3)&amp;" "&amp;IF(ISNUMBER(Gradebook!AU42),TEXT(Gradebook!AU42/(Gradebook!AU$6+100*(Gradebook!AU$6="")),"0%"),IF(Gradebook!AU42="M","missing","exempt"))&amp;"; ")</f>
        <v/>
      </c>
      <c r="AU36" s="94" t="str">
        <f>IF(OR($A36="",Gradebook!AV42=""),"",IF(Gradebook!AV$3="","Assignment 36",Gradebook!AV$3)&amp;" "&amp;IF(ISNUMBER(Gradebook!AV42),TEXT(Gradebook!AV42/(Gradebook!AV$6+100*(Gradebook!AV$6="")),"0%"),IF(Gradebook!AV42="M","missing","exempt"))&amp;"; ")</f>
        <v/>
      </c>
      <c r="AV36" s="94" t="str">
        <f>IF(OR($A36="",Gradebook!AW42=""),"",IF(Gradebook!AW$3="","Assignment 37",Gradebook!AW$3)&amp;" "&amp;IF(ISNUMBER(Gradebook!AW42),TEXT(Gradebook!AW42/(Gradebook!AW$6+100*(Gradebook!AW$6="")),"0%"),IF(Gradebook!AW42="M","missing","exempt"))&amp;"; ")</f>
        <v/>
      </c>
      <c r="AW36" s="94" t="str">
        <f>IF(OR($A36="",Gradebook!AX42=""),"",IF(Gradebook!AX$3="","Assignment 38",Gradebook!AX$3)&amp;" "&amp;IF(ISNUMBER(Gradebook!AX42),TEXT(Gradebook!AX42/(Gradebook!AX$6+100*(Gradebook!AX$6="")),"0%"),IF(Gradebook!AX42="M","missing","exempt"))&amp;"; ")</f>
        <v/>
      </c>
      <c r="AX36" s="94" t="str">
        <f>IF(OR($A36="",Gradebook!AY42=""),"",IF(Gradebook!AY$3="","Assignment 39",Gradebook!AY$3)&amp;" "&amp;IF(ISNUMBER(Gradebook!AY42),TEXT(Gradebook!AY42/(Gradebook!AY$6+100*(Gradebook!AY$6="")),"0%"),IF(Gradebook!AY42="M","missing","exempt"))&amp;"; ")</f>
        <v/>
      </c>
      <c r="AY36" s="94" t="str">
        <f>IF(OR($A36="",Gradebook!AZ42=""),"",IF(Gradebook!AZ$3="","Assignment 40",Gradebook!AZ$3)&amp;" "&amp;IF(ISNUMBER(Gradebook!AZ42),TEXT(Gradebook!AZ42/(Gradebook!AZ$6+100*(Gradebook!AZ$6="")),"0%"),IF(Gradebook!AZ42="M","missing","exempt"))&amp;"; ")</f>
        <v/>
      </c>
      <c r="AZ36" s="94" t="str">
        <f>IF($A36="","",IF(ISNUMBER(Gradebook!F42),Gradebook!F$3&amp;" "&amp;TEXT(Gradebook!F42,"0%")&amp;"; ","")&amp;IF(ISNUMBER(Gradebook!G42),Gradebook!G$3&amp;" "&amp;TEXT(Gradebook!G42,"0%")&amp;"; ","")&amp;IF(ISNUMBER(Gradebook!H42),Gradebook!H$3&amp;" "&amp;TEXT(Gradebook!H42,"0%")&amp;"; ","")&amp;IF(ISNUMBER(Gradebook!I42),Gradebook!I$3&amp;" "&amp;TEXT(Gradebook!I42,"0%")&amp;"; ","")&amp;IF(ISNUMBER(Gradebook!J42),Gradebook!J$3&amp;" "&amp;TEXT(Gradebook!J42,"0%")&amp;"; ","")&amp;IF(ISNUMBER(Gradebook!K42),Gradebook!K$3&amp;" "&amp;TEXT(Gradebook!K42,"0%")&amp;"; ",""))</f>
        <v/>
      </c>
      <c r="BA36" s="94" t="str">
        <f t="shared" si="3"/>
        <v/>
      </c>
      <c r="BB36" s="94" t="str">
        <f>IF(NOT(ISNUMBER($K36)),"",IF(INDEX('Learning Skills'!$C$7:$C$46,$K36)="","","Responsibility "&amp;INDEX('Learning Skills'!$C$7:$C$46,$K36)&amp;"; ")&amp;IF(INDEX('Learning Skills'!$D$7:$D$46,$K36)="","","Organization "&amp;INDEX('Learning Skills'!$D$7:$D$46,$K36)&amp;"; ")&amp;IF(INDEX('Learning Skills'!$E$7:$E$46,$K36)="","","Independent Work "&amp;INDEX('Learning Skills'!$E$7:$E$46,$K36)&amp;"; ")&amp;IF(INDEX('Learning Skills'!$F$7:$F$46,$K36)="","","Collaboration "&amp;INDEX('Learning Skills'!$F$7:$F$46,$K36)&amp;"; ")&amp;IF(INDEX('Learning Skills'!$G$7:$G$46,$K36)="","","Initiative "&amp;INDEX('Learning Skills'!$G$7:$G$46,$K36)&amp;"; ")&amp;IF(INDEX('Learning Skills'!$H$7:$H$46,$K36)="","","Self-Regulation "&amp;INDEX('Learning Skills'!$H$7:$H$46,$K36)&amp;"; "))</f>
        <v/>
      </c>
    </row>
    <row r="37" spans="1:54" ht="62" customHeight="1" x14ac:dyDescent="0.45">
      <c r="A37" s="95" t="str">
        <f>IF(Gradebook!$B43="","",Gradebook!$A43)</f>
        <v/>
      </c>
      <c r="B37" s="95" t="str">
        <f>IF($A37="","",Gradebook!$C43&amp;"")</f>
        <v/>
      </c>
      <c r="C37" s="96" t="str">
        <f>IF($A37="","",Gradebook!$D43)</f>
        <v/>
      </c>
      <c r="D37" s="95" t="str">
        <f>IF($A37="","",Gradebook!$E43&amp;"")</f>
        <v/>
      </c>
      <c r="E37" s="95" t="str">
        <f t="shared" si="0"/>
        <v/>
      </c>
      <c r="F37" s="95" t="str">
        <f t="shared" si="1"/>
        <v/>
      </c>
      <c r="G37" s="95" t="str">
        <f>IF($A37="","",Gradebook!$L43&amp;"")</f>
        <v/>
      </c>
      <c r="H37" s="95" t="str">
        <f t="shared" si="2"/>
        <v/>
      </c>
      <c r="I37" s="95" t="str">
        <f>IF(NOT(ISNUMBER($K37)),"",INDEX('Learning Skills'!$I$7:$I$46,$K37)&amp;"")</f>
        <v/>
      </c>
      <c r="K37" s="94" t="str">
        <f>IF($A37="","",IFERROR(MATCH($A37,'Learning Skills'!$A$7:$A$46,0),""))</f>
        <v/>
      </c>
      <c r="L37" s="94" t="str">
        <f>IF(OR($A37="",Gradebook!M43=""),"",IF(Gradebook!M$3="","Assignment 1",Gradebook!M$3)&amp;" "&amp;IF(ISNUMBER(Gradebook!M43),TEXT(Gradebook!M43/(Gradebook!M$6+100*(Gradebook!M$6="")),"0%"),IF(Gradebook!M43="M","missing","exempt"))&amp;"; ")</f>
        <v/>
      </c>
      <c r="M37" s="94" t="str">
        <f>IF(OR($A37="",Gradebook!N43=""),"",IF(Gradebook!N$3="","Assignment 2",Gradebook!N$3)&amp;" "&amp;IF(ISNUMBER(Gradebook!N43),TEXT(Gradebook!N43/(Gradebook!N$6+100*(Gradebook!N$6="")),"0%"),IF(Gradebook!N43="M","missing","exempt"))&amp;"; ")</f>
        <v/>
      </c>
      <c r="N37" s="94" t="str">
        <f>IF(OR($A37="",Gradebook!O43=""),"",IF(Gradebook!O$3="","Assignment 3",Gradebook!O$3)&amp;" "&amp;IF(ISNUMBER(Gradebook!O43),TEXT(Gradebook!O43/(Gradebook!O$6+100*(Gradebook!O$6="")),"0%"),IF(Gradebook!O43="M","missing","exempt"))&amp;"; ")</f>
        <v/>
      </c>
      <c r="O37" s="94" t="str">
        <f>IF(OR($A37="",Gradebook!P43=""),"",IF(Gradebook!P$3="","Assignment 4",Gradebook!P$3)&amp;" "&amp;IF(ISNUMBER(Gradebook!P43),TEXT(Gradebook!P43/(Gradebook!P$6+100*(Gradebook!P$6="")),"0%"),IF(Gradebook!P43="M","missing","exempt"))&amp;"; ")</f>
        <v/>
      </c>
      <c r="P37" s="94" t="str">
        <f>IF(OR($A37="",Gradebook!Q43=""),"",IF(Gradebook!Q$3="","Assignment 5",Gradebook!Q$3)&amp;" "&amp;IF(ISNUMBER(Gradebook!Q43),TEXT(Gradebook!Q43/(Gradebook!Q$6+100*(Gradebook!Q$6="")),"0%"),IF(Gradebook!Q43="M","missing","exempt"))&amp;"; ")</f>
        <v/>
      </c>
      <c r="Q37" s="94" t="str">
        <f>IF(OR($A37="",Gradebook!R43=""),"",IF(Gradebook!R$3="","Assignment 6",Gradebook!R$3)&amp;" "&amp;IF(ISNUMBER(Gradebook!R43),TEXT(Gradebook!R43/(Gradebook!R$6+100*(Gradebook!R$6="")),"0%"),IF(Gradebook!R43="M","missing","exempt"))&amp;"; ")</f>
        <v/>
      </c>
      <c r="R37" s="94" t="str">
        <f>IF(OR($A37="",Gradebook!S43=""),"",IF(Gradebook!S$3="","Assignment 7",Gradebook!S$3)&amp;" "&amp;IF(ISNUMBER(Gradebook!S43),TEXT(Gradebook!S43/(Gradebook!S$6+100*(Gradebook!S$6="")),"0%"),IF(Gradebook!S43="M","missing","exempt"))&amp;"; ")</f>
        <v/>
      </c>
      <c r="S37" s="94" t="str">
        <f>IF(OR($A37="",Gradebook!T43=""),"",IF(Gradebook!T$3="","Assignment 8",Gradebook!T$3)&amp;" "&amp;IF(ISNUMBER(Gradebook!T43),TEXT(Gradebook!T43/(Gradebook!T$6+100*(Gradebook!T$6="")),"0%"),IF(Gradebook!T43="M","missing","exempt"))&amp;"; ")</f>
        <v/>
      </c>
      <c r="T37" s="94" t="str">
        <f>IF(OR($A37="",Gradebook!U43=""),"",IF(Gradebook!U$3="","Assignment 9",Gradebook!U$3)&amp;" "&amp;IF(ISNUMBER(Gradebook!U43),TEXT(Gradebook!U43/(Gradebook!U$6+100*(Gradebook!U$6="")),"0%"),IF(Gradebook!U43="M","missing","exempt"))&amp;"; ")</f>
        <v/>
      </c>
      <c r="U37" s="94" t="str">
        <f>IF(OR($A37="",Gradebook!V43=""),"",IF(Gradebook!V$3="","Assignment 10",Gradebook!V$3)&amp;" "&amp;IF(ISNUMBER(Gradebook!V43),TEXT(Gradebook!V43/(Gradebook!V$6+100*(Gradebook!V$6="")),"0%"),IF(Gradebook!V43="M","missing","exempt"))&amp;"; ")</f>
        <v/>
      </c>
      <c r="V37" s="94" t="str">
        <f>IF(OR($A37="",Gradebook!W43=""),"",IF(Gradebook!W$3="","Assignment 11",Gradebook!W$3)&amp;" "&amp;IF(ISNUMBER(Gradebook!W43),TEXT(Gradebook!W43/(Gradebook!W$6+100*(Gradebook!W$6="")),"0%"),IF(Gradebook!W43="M","missing","exempt"))&amp;"; ")</f>
        <v/>
      </c>
      <c r="W37" s="94" t="str">
        <f>IF(OR($A37="",Gradebook!X43=""),"",IF(Gradebook!X$3="","Assignment 12",Gradebook!X$3)&amp;" "&amp;IF(ISNUMBER(Gradebook!X43),TEXT(Gradebook!X43/(Gradebook!X$6+100*(Gradebook!X$6="")),"0%"),IF(Gradebook!X43="M","missing","exempt"))&amp;"; ")</f>
        <v/>
      </c>
      <c r="X37" s="94" t="str">
        <f>IF(OR($A37="",Gradebook!Y43=""),"",IF(Gradebook!Y$3="","Assignment 13",Gradebook!Y$3)&amp;" "&amp;IF(ISNUMBER(Gradebook!Y43),TEXT(Gradebook!Y43/(Gradebook!Y$6+100*(Gradebook!Y$6="")),"0%"),IF(Gradebook!Y43="M","missing","exempt"))&amp;"; ")</f>
        <v/>
      </c>
      <c r="Y37" s="94" t="str">
        <f>IF(OR($A37="",Gradebook!Z43=""),"",IF(Gradebook!Z$3="","Assignment 14",Gradebook!Z$3)&amp;" "&amp;IF(ISNUMBER(Gradebook!Z43),TEXT(Gradebook!Z43/(Gradebook!Z$6+100*(Gradebook!Z$6="")),"0%"),IF(Gradebook!Z43="M","missing","exempt"))&amp;"; ")</f>
        <v/>
      </c>
      <c r="Z37" s="94" t="str">
        <f>IF(OR($A37="",Gradebook!AA43=""),"",IF(Gradebook!AA$3="","Assignment 15",Gradebook!AA$3)&amp;" "&amp;IF(ISNUMBER(Gradebook!AA43),TEXT(Gradebook!AA43/(Gradebook!AA$6+100*(Gradebook!AA$6="")),"0%"),IF(Gradebook!AA43="M","missing","exempt"))&amp;"; ")</f>
        <v/>
      </c>
      <c r="AA37" s="94" t="str">
        <f>IF(OR($A37="",Gradebook!AB43=""),"",IF(Gradebook!AB$3="","Assignment 16",Gradebook!AB$3)&amp;" "&amp;IF(ISNUMBER(Gradebook!AB43),TEXT(Gradebook!AB43/(Gradebook!AB$6+100*(Gradebook!AB$6="")),"0%"),IF(Gradebook!AB43="M","missing","exempt"))&amp;"; ")</f>
        <v/>
      </c>
      <c r="AB37" s="94" t="str">
        <f>IF(OR($A37="",Gradebook!AC43=""),"",IF(Gradebook!AC$3="","Assignment 17",Gradebook!AC$3)&amp;" "&amp;IF(ISNUMBER(Gradebook!AC43),TEXT(Gradebook!AC43/(Gradebook!AC$6+100*(Gradebook!AC$6="")),"0%"),IF(Gradebook!AC43="M","missing","exempt"))&amp;"; ")</f>
        <v/>
      </c>
      <c r="AC37" s="94" t="str">
        <f>IF(OR($A37="",Gradebook!AD43=""),"",IF(Gradebook!AD$3="","Assignment 18",Gradebook!AD$3)&amp;" "&amp;IF(ISNUMBER(Gradebook!AD43),TEXT(Gradebook!AD43/(Gradebook!AD$6+100*(Gradebook!AD$6="")),"0%"),IF(Gradebook!AD43="M","missing","exempt"))&amp;"; ")</f>
        <v/>
      </c>
      <c r="AD37" s="94" t="str">
        <f>IF(OR($A37="",Gradebook!AE43=""),"",IF(Gradebook!AE$3="","Assignment 19",Gradebook!AE$3)&amp;" "&amp;IF(ISNUMBER(Gradebook!AE43),TEXT(Gradebook!AE43/(Gradebook!AE$6+100*(Gradebook!AE$6="")),"0%"),IF(Gradebook!AE43="M","missing","exempt"))&amp;"; ")</f>
        <v/>
      </c>
      <c r="AE37" s="94" t="str">
        <f>IF(OR($A37="",Gradebook!AF43=""),"",IF(Gradebook!AF$3="","Assignment 20",Gradebook!AF$3)&amp;" "&amp;IF(ISNUMBER(Gradebook!AF43),TEXT(Gradebook!AF43/(Gradebook!AF$6+100*(Gradebook!AF$6="")),"0%"),IF(Gradebook!AF43="M","missing","exempt"))&amp;"; ")</f>
        <v/>
      </c>
      <c r="AF37" s="94" t="str">
        <f>IF(OR($A37="",Gradebook!AG43=""),"",IF(Gradebook!AG$3="","Assignment 21",Gradebook!AG$3)&amp;" "&amp;IF(ISNUMBER(Gradebook!AG43),TEXT(Gradebook!AG43/(Gradebook!AG$6+100*(Gradebook!AG$6="")),"0%"),IF(Gradebook!AG43="M","missing","exempt"))&amp;"; ")</f>
        <v/>
      </c>
      <c r="AG37" s="94" t="str">
        <f>IF(OR($A37="",Gradebook!AH43=""),"",IF(Gradebook!AH$3="","Assignment 22",Gradebook!AH$3)&amp;" "&amp;IF(ISNUMBER(Gradebook!AH43),TEXT(Gradebook!AH43/(Gradebook!AH$6+100*(Gradebook!AH$6="")),"0%"),IF(Gradebook!AH43="M","missing","exempt"))&amp;"; ")</f>
        <v/>
      </c>
      <c r="AH37" s="94" t="str">
        <f>IF(OR($A37="",Gradebook!AI43=""),"",IF(Gradebook!AI$3="","Assignment 23",Gradebook!AI$3)&amp;" "&amp;IF(ISNUMBER(Gradebook!AI43),TEXT(Gradebook!AI43/(Gradebook!AI$6+100*(Gradebook!AI$6="")),"0%"),IF(Gradebook!AI43="M","missing","exempt"))&amp;"; ")</f>
        <v/>
      </c>
      <c r="AI37" s="94" t="str">
        <f>IF(OR($A37="",Gradebook!AJ43=""),"",IF(Gradebook!AJ$3="","Assignment 24",Gradebook!AJ$3)&amp;" "&amp;IF(ISNUMBER(Gradebook!AJ43),TEXT(Gradebook!AJ43/(Gradebook!AJ$6+100*(Gradebook!AJ$6="")),"0%"),IF(Gradebook!AJ43="M","missing","exempt"))&amp;"; ")</f>
        <v/>
      </c>
      <c r="AJ37" s="94" t="str">
        <f>IF(OR($A37="",Gradebook!AK43=""),"",IF(Gradebook!AK$3="","Assignment 25",Gradebook!AK$3)&amp;" "&amp;IF(ISNUMBER(Gradebook!AK43),TEXT(Gradebook!AK43/(Gradebook!AK$6+100*(Gradebook!AK$6="")),"0%"),IF(Gradebook!AK43="M","missing","exempt"))&amp;"; ")</f>
        <v/>
      </c>
      <c r="AK37" s="94" t="str">
        <f>IF(OR($A37="",Gradebook!AL43=""),"",IF(Gradebook!AL$3="","Assignment 26",Gradebook!AL$3)&amp;" "&amp;IF(ISNUMBER(Gradebook!AL43),TEXT(Gradebook!AL43/(Gradebook!AL$6+100*(Gradebook!AL$6="")),"0%"),IF(Gradebook!AL43="M","missing","exempt"))&amp;"; ")</f>
        <v/>
      </c>
      <c r="AL37" s="94" t="str">
        <f>IF(OR($A37="",Gradebook!AM43=""),"",IF(Gradebook!AM$3="","Assignment 27",Gradebook!AM$3)&amp;" "&amp;IF(ISNUMBER(Gradebook!AM43),TEXT(Gradebook!AM43/(Gradebook!AM$6+100*(Gradebook!AM$6="")),"0%"),IF(Gradebook!AM43="M","missing","exempt"))&amp;"; ")</f>
        <v/>
      </c>
      <c r="AM37" s="94" t="str">
        <f>IF(OR($A37="",Gradebook!AN43=""),"",IF(Gradebook!AN$3="","Assignment 28",Gradebook!AN$3)&amp;" "&amp;IF(ISNUMBER(Gradebook!AN43),TEXT(Gradebook!AN43/(Gradebook!AN$6+100*(Gradebook!AN$6="")),"0%"),IF(Gradebook!AN43="M","missing","exempt"))&amp;"; ")</f>
        <v/>
      </c>
      <c r="AN37" s="94" t="str">
        <f>IF(OR($A37="",Gradebook!AO43=""),"",IF(Gradebook!AO$3="","Assignment 29",Gradebook!AO$3)&amp;" "&amp;IF(ISNUMBER(Gradebook!AO43),TEXT(Gradebook!AO43/(Gradebook!AO$6+100*(Gradebook!AO$6="")),"0%"),IF(Gradebook!AO43="M","missing","exempt"))&amp;"; ")</f>
        <v/>
      </c>
      <c r="AO37" s="94" t="str">
        <f>IF(OR($A37="",Gradebook!AP43=""),"",IF(Gradebook!AP$3="","Assignment 30",Gradebook!AP$3)&amp;" "&amp;IF(ISNUMBER(Gradebook!AP43),TEXT(Gradebook!AP43/(Gradebook!AP$6+100*(Gradebook!AP$6="")),"0%"),IF(Gradebook!AP43="M","missing","exempt"))&amp;"; ")</f>
        <v/>
      </c>
      <c r="AP37" s="94" t="str">
        <f>IF(OR($A37="",Gradebook!AQ43=""),"",IF(Gradebook!AQ$3="","Assignment 31",Gradebook!AQ$3)&amp;" "&amp;IF(ISNUMBER(Gradebook!AQ43),TEXT(Gradebook!AQ43/(Gradebook!AQ$6+100*(Gradebook!AQ$6="")),"0%"),IF(Gradebook!AQ43="M","missing","exempt"))&amp;"; ")</f>
        <v/>
      </c>
      <c r="AQ37" s="94" t="str">
        <f>IF(OR($A37="",Gradebook!AR43=""),"",IF(Gradebook!AR$3="","Assignment 32",Gradebook!AR$3)&amp;" "&amp;IF(ISNUMBER(Gradebook!AR43),TEXT(Gradebook!AR43/(Gradebook!AR$6+100*(Gradebook!AR$6="")),"0%"),IF(Gradebook!AR43="M","missing","exempt"))&amp;"; ")</f>
        <v/>
      </c>
      <c r="AR37" s="94" t="str">
        <f>IF(OR($A37="",Gradebook!AS43=""),"",IF(Gradebook!AS$3="","Assignment 33",Gradebook!AS$3)&amp;" "&amp;IF(ISNUMBER(Gradebook!AS43),TEXT(Gradebook!AS43/(Gradebook!AS$6+100*(Gradebook!AS$6="")),"0%"),IF(Gradebook!AS43="M","missing","exempt"))&amp;"; ")</f>
        <v/>
      </c>
      <c r="AS37" s="94" t="str">
        <f>IF(OR($A37="",Gradebook!AT43=""),"",IF(Gradebook!AT$3="","Assignment 34",Gradebook!AT$3)&amp;" "&amp;IF(ISNUMBER(Gradebook!AT43),TEXT(Gradebook!AT43/(Gradebook!AT$6+100*(Gradebook!AT$6="")),"0%"),IF(Gradebook!AT43="M","missing","exempt"))&amp;"; ")</f>
        <v/>
      </c>
      <c r="AT37" s="94" t="str">
        <f>IF(OR($A37="",Gradebook!AU43=""),"",IF(Gradebook!AU$3="","Assignment 35",Gradebook!AU$3)&amp;" "&amp;IF(ISNUMBER(Gradebook!AU43),TEXT(Gradebook!AU43/(Gradebook!AU$6+100*(Gradebook!AU$6="")),"0%"),IF(Gradebook!AU43="M","missing","exempt"))&amp;"; ")</f>
        <v/>
      </c>
      <c r="AU37" s="94" t="str">
        <f>IF(OR($A37="",Gradebook!AV43=""),"",IF(Gradebook!AV$3="","Assignment 36",Gradebook!AV$3)&amp;" "&amp;IF(ISNUMBER(Gradebook!AV43),TEXT(Gradebook!AV43/(Gradebook!AV$6+100*(Gradebook!AV$6="")),"0%"),IF(Gradebook!AV43="M","missing","exempt"))&amp;"; ")</f>
        <v/>
      </c>
      <c r="AV37" s="94" t="str">
        <f>IF(OR($A37="",Gradebook!AW43=""),"",IF(Gradebook!AW$3="","Assignment 37",Gradebook!AW$3)&amp;" "&amp;IF(ISNUMBER(Gradebook!AW43),TEXT(Gradebook!AW43/(Gradebook!AW$6+100*(Gradebook!AW$6="")),"0%"),IF(Gradebook!AW43="M","missing","exempt"))&amp;"; ")</f>
        <v/>
      </c>
      <c r="AW37" s="94" t="str">
        <f>IF(OR($A37="",Gradebook!AX43=""),"",IF(Gradebook!AX$3="","Assignment 38",Gradebook!AX$3)&amp;" "&amp;IF(ISNUMBER(Gradebook!AX43),TEXT(Gradebook!AX43/(Gradebook!AX$6+100*(Gradebook!AX$6="")),"0%"),IF(Gradebook!AX43="M","missing","exempt"))&amp;"; ")</f>
        <v/>
      </c>
      <c r="AX37" s="94" t="str">
        <f>IF(OR($A37="",Gradebook!AY43=""),"",IF(Gradebook!AY$3="","Assignment 39",Gradebook!AY$3)&amp;" "&amp;IF(ISNUMBER(Gradebook!AY43),TEXT(Gradebook!AY43/(Gradebook!AY$6+100*(Gradebook!AY$6="")),"0%"),IF(Gradebook!AY43="M","missing","exempt"))&amp;"; ")</f>
        <v/>
      </c>
      <c r="AY37" s="94" t="str">
        <f>IF(OR($A37="",Gradebook!AZ43=""),"",IF(Gradebook!AZ$3="","Assignment 40",Gradebook!AZ$3)&amp;" "&amp;IF(ISNUMBER(Gradebook!AZ43),TEXT(Gradebook!AZ43/(Gradebook!AZ$6+100*(Gradebook!AZ$6="")),"0%"),IF(Gradebook!AZ43="M","missing","exempt"))&amp;"; ")</f>
        <v/>
      </c>
      <c r="AZ37" s="94" t="str">
        <f>IF($A37="","",IF(ISNUMBER(Gradebook!F43),Gradebook!F$3&amp;" "&amp;TEXT(Gradebook!F43,"0%")&amp;"; ","")&amp;IF(ISNUMBER(Gradebook!G43),Gradebook!G$3&amp;" "&amp;TEXT(Gradebook!G43,"0%")&amp;"; ","")&amp;IF(ISNUMBER(Gradebook!H43),Gradebook!H$3&amp;" "&amp;TEXT(Gradebook!H43,"0%")&amp;"; ","")&amp;IF(ISNUMBER(Gradebook!I43),Gradebook!I$3&amp;" "&amp;TEXT(Gradebook!I43,"0%")&amp;"; ","")&amp;IF(ISNUMBER(Gradebook!J43),Gradebook!J$3&amp;" "&amp;TEXT(Gradebook!J43,"0%")&amp;"; ","")&amp;IF(ISNUMBER(Gradebook!K43),Gradebook!K$3&amp;" "&amp;TEXT(Gradebook!K43,"0%")&amp;"; ",""))</f>
        <v/>
      </c>
      <c r="BA37" s="94" t="str">
        <f t="shared" si="3"/>
        <v/>
      </c>
      <c r="BB37" s="94" t="str">
        <f>IF(NOT(ISNUMBER($K37)),"",IF(INDEX('Learning Skills'!$C$7:$C$46,$K37)="","","Responsibility "&amp;INDEX('Learning Skills'!$C$7:$C$46,$K37)&amp;"; ")&amp;IF(INDEX('Learning Skills'!$D$7:$D$46,$K37)="","","Organization "&amp;INDEX('Learning Skills'!$D$7:$D$46,$K37)&amp;"; ")&amp;IF(INDEX('Learning Skills'!$E$7:$E$46,$K37)="","","Independent Work "&amp;INDEX('Learning Skills'!$E$7:$E$46,$K37)&amp;"; ")&amp;IF(INDEX('Learning Skills'!$F$7:$F$46,$K37)="","","Collaboration "&amp;INDEX('Learning Skills'!$F$7:$F$46,$K37)&amp;"; ")&amp;IF(INDEX('Learning Skills'!$G$7:$G$46,$K37)="","","Initiative "&amp;INDEX('Learning Skills'!$G$7:$G$46,$K37)&amp;"; ")&amp;IF(INDEX('Learning Skills'!$H$7:$H$46,$K37)="","","Self-Regulation "&amp;INDEX('Learning Skills'!$H$7:$H$46,$K37)&amp;"; "))</f>
        <v/>
      </c>
    </row>
    <row r="38" spans="1:54" ht="62" customHeight="1" x14ac:dyDescent="0.45">
      <c r="A38" s="95" t="str">
        <f>IF(Gradebook!$B44="","",Gradebook!$A44)</f>
        <v/>
      </c>
      <c r="B38" s="95" t="str">
        <f>IF($A38="","",Gradebook!$C44&amp;"")</f>
        <v/>
      </c>
      <c r="C38" s="96" t="str">
        <f>IF($A38="","",Gradebook!$D44)</f>
        <v/>
      </c>
      <c r="D38" s="95" t="str">
        <f>IF($A38="","",Gradebook!$E44&amp;"")</f>
        <v/>
      </c>
      <c r="E38" s="95" t="str">
        <f t="shared" si="0"/>
        <v/>
      </c>
      <c r="F38" s="95" t="str">
        <f t="shared" si="1"/>
        <v/>
      </c>
      <c r="G38" s="95" t="str">
        <f>IF($A38="","",Gradebook!$L44&amp;"")</f>
        <v/>
      </c>
      <c r="H38" s="95" t="str">
        <f t="shared" si="2"/>
        <v/>
      </c>
      <c r="I38" s="95" t="str">
        <f>IF(NOT(ISNUMBER($K38)),"",INDEX('Learning Skills'!$I$7:$I$46,$K38)&amp;"")</f>
        <v/>
      </c>
      <c r="K38" s="94" t="str">
        <f>IF($A38="","",IFERROR(MATCH($A38,'Learning Skills'!$A$7:$A$46,0),""))</f>
        <v/>
      </c>
      <c r="L38" s="94" t="str">
        <f>IF(OR($A38="",Gradebook!M44=""),"",IF(Gradebook!M$3="","Assignment 1",Gradebook!M$3)&amp;" "&amp;IF(ISNUMBER(Gradebook!M44),TEXT(Gradebook!M44/(Gradebook!M$6+100*(Gradebook!M$6="")),"0%"),IF(Gradebook!M44="M","missing","exempt"))&amp;"; ")</f>
        <v/>
      </c>
      <c r="M38" s="94" t="str">
        <f>IF(OR($A38="",Gradebook!N44=""),"",IF(Gradebook!N$3="","Assignment 2",Gradebook!N$3)&amp;" "&amp;IF(ISNUMBER(Gradebook!N44),TEXT(Gradebook!N44/(Gradebook!N$6+100*(Gradebook!N$6="")),"0%"),IF(Gradebook!N44="M","missing","exempt"))&amp;"; ")</f>
        <v/>
      </c>
      <c r="N38" s="94" t="str">
        <f>IF(OR($A38="",Gradebook!O44=""),"",IF(Gradebook!O$3="","Assignment 3",Gradebook!O$3)&amp;" "&amp;IF(ISNUMBER(Gradebook!O44),TEXT(Gradebook!O44/(Gradebook!O$6+100*(Gradebook!O$6="")),"0%"),IF(Gradebook!O44="M","missing","exempt"))&amp;"; ")</f>
        <v/>
      </c>
      <c r="O38" s="94" t="str">
        <f>IF(OR($A38="",Gradebook!P44=""),"",IF(Gradebook!P$3="","Assignment 4",Gradebook!P$3)&amp;" "&amp;IF(ISNUMBER(Gradebook!P44),TEXT(Gradebook!P44/(Gradebook!P$6+100*(Gradebook!P$6="")),"0%"),IF(Gradebook!P44="M","missing","exempt"))&amp;"; ")</f>
        <v/>
      </c>
      <c r="P38" s="94" t="str">
        <f>IF(OR($A38="",Gradebook!Q44=""),"",IF(Gradebook!Q$3="","Assignment 5",Gradebook!Q$3)&amp;" "&amp;IF(ISNUMBER(Gradebook!Q44),TEXT(Gradebook!Q44/(Gradebook!Q$6+100*(Gradebook!Q$6="")),"0%"),IF(Gradebook!Q44="M","missing","exempt"))&amp;"; ")</f>
        <v/>
      </c>
      <c r="Q38" s="94" t="str">
        <f>IF(OR($A38="",Gradebook!R44=""),"",IF(Gradebook!R$3="","Assignment 6",Gradebook!R$3)&amp;" "&amp;IF(ISNUMBER(Gradebook!R44),TEXT(Gradebook!R44/(Gradebook!R$6+100*(Gradebook!R$6="")),"0%"),IF(Gradebook!R44="M","missing","exempt"))&amp;"; ")</f>
        <v/>
      </c>
      <c r="R38" s="94" t="str">
        <f>IF(OR($A38="",Gradebook!S44=""),"",IF(Gradebook!S$3="","Assignment 7",Gradebook!S$3)&amp;" "&amp;IF(ISNUMBER(Gradebook!S44),TEXT(Gradebook!S44/(Gradebook!S$6+100*(Gradebook!S$6="")),"0%"),IF(Gradebook!S44="M","missing","exempt"))&amp;"; ")</f>
        <v/>
      </c>
      <c r="S38" s="94" t="str">
        <f>IF(OR($A38="",Gradebook!T44=""),"",IF(Gradebook!T$3="","Assignment 8",Gradebook!T$3)&amp;" "&amp;IF(ISNUMBER(Gradebook!T44),TEXT(Gradebook!T44/(Gradebook!T$6+100*(Gradebook!T$6="")),"0%"),IF(Gradebook!T44="M","missing","exempt"))&amp;"; ")</f>
        <v/>
      </c>
      <c r="T38" s="94" t="str">
        <f>IF(OR($A38="",Gradebook!U44=""),"",IF(Gradebook!U$3="","Assignment 9",Gradebook!U$3)&amp;" "&amp;IF(ISNUMBER(Gradebook!U44),TEXT(Gradebook!U44/(Gradebook!U$6+100*(Gradebook!U$6="")),"0%"),IF(Gradebook!U44="M","missing","exempt"))&amp;"; ")</f>
        <v/>
      </c>
      <c r="U38" s="94" t="str">
        <f>IF(OR($A38="",Gradebook!V44=""),"",IF(Gradebook!V$3="","Assignment 10",Gradebook!V$3)&amp;" "&amp;IF(ISNUMBER(Gradebook!V44),TEXT(Gradebook!V44/(Gradebook!V$6+100*(Gradebook!V$6="")),"0%"),IF(Gradebook!V44="M","missing","exempt"))&amp;"; ")</f>
        <v/>
      </c>
      <c r="V38" s="94" t="str">
        <f>IF(OR($A38="",Gradebook!W44=""),"",IF(Gradebook!W$3="","Assignment 11",Gradebook!W$3)&amp;" "&amp;IF(ISNUMBER(Gradebook!W44),TEXT(Gradebook!W44/(Gradebook!W$6+100*(Gradebook!W$6="")),"0%"),IF(Gradebook!W44="M","missing","exempt"))&amp;"; ")</f>
        <v/>
      </c>
      <c r="W38" s="94" t="str">
        <f>IF(OR($A38="",Gradebook!X44=""),"",IF(Gradebook!X$3="","Assignment 12",Gradebook!X$3)&amp;" "&amp;IF(ISNUMBER(Gradebook!X44),TEXT(Gradebook!X44/(Gradebook!X$6+100*(Gradebook!X$6="")),"0%"),IF(Gradebook!X44="M","missing","exempt"))&amp;"; ")</f>
        <v/>
      </c>
      <c r="X38" s="94" t="str">
        <f>IF(OR($A38="",Gradebook!Y44=""),"",IF(Gradebook!Y$3="","Assignment 13",Gradebook!Y$3)&amp;" "&amp;IF(ISNUMBER(Gradebook!Y44),TEXT(Gradebook!Y44/(Gradebook!Y$6+100*(Gradebook!Y$6="")),"0%"),IF(Gradebook!Y44="M","missing","exempt"))&amp;"; ")</f>
        <v/>
      </c>
      <c r="Y38" s="94" t="str">
        <f>IF(OR($A38="",Gradebook!Z44=""),"",IF(Gradebook!Z$3="","Assignment 14",Gradebook!Z$3)&amp;" "&amp;IF(ISNUMBER(Gradebook!Z44),TEXT(Gradebook!Z44/(Gradebook!Z$6+100*(Gradebook!Z$6="")),"0%"),IF(Gradebook!Z44="M","missing","exempt"))&amp;"; ")</f>
        <v/>
      </c>
      <c r="Z38" s="94" t="str">
        <f>IF(OR($A38="",Gradebook!AA44=""),"",IF(Gradebook!AA$3="","Assignment 15",Gradebook!AA$3)&amp;" "&amp;IF(ISNUMBER(Gradebook!AA44),TEXT(Gradebook!AA44/(Gradebook!AA$6+100*(Gradebook!AA$6="")),"0%"),IF(Gradebook!AA44="M","missing","exempt"))&amp;"; ")</f>
        <v/>
      </c>
      <c r="AA38" s="94" t="str">
        <f>IF(OR($A38="",Gradebook!AB44=""),"",IF(Gradebook!AB$3="","Assignment 16",Gradebook!AB$3)&amp;" "&amp;IF(ISNUMBER(Gradebook!AB44),TEXT(Gradebook!AB44/(Gradebook!AB$6+100*(Gradebook!AB$6="")),"0%"),IF(Gradebook!AB44="M","missing","exempt"))&amp;"; ")</f>
        <v/>
      </c>
      <c r="AB38" s="94" t="str">
        <f>IF(OR($A38="",Gradebook!AC44=""),"",IF(Gradebook!AC$3="","Assignment 17",Gradebook!AC$3)&amp;" "&amp;IF(ISNUMBER(Gradebook!AC44),TEXT(Gradebook!AC44/(Gradebook!AC$6+100*(Gradebook!AC$6="")),"0%"),IF(Gradebook!AC44="M","missing","exempt"))&amp;"; ")</f>
        <v/>
      </c>
      <c r="AC38" s="94" t="str">
        <f>IF(OR($A38="",Gradebook!AD44=""),"",IF(Gradebook!AD$3="","Assignment 18",Gradebook!AD$3)&amp;" "&amp;IF(ISNUMBER(Gradebook!AD44),TEXT(Gradebook!AD44/(Gradebook!AD$6+100*(Gradebook!AD$6="")),"0%"),IF(Gradebook!AD44="M","missing","exempt"))&amp;"; ")</f>
        <v/>
      </c>
      <c r="AD38" s="94" t="str">
        <f>IF(OR($A38="",Gradebook!AE44=""),"",IF(Gradebook!AE$3="","Assignment 19",Gradebook!AE$3)&amp;" "&amp;IF(ISNUMBER(Gradebook!AE44),TEXT(Gradebook!AE44/(Gradebook!AE$6+100*(Gradebook!AE$6="")),"0%"),IF(Gradebook!AE44="M","missing","exempt"))&amp;"; ")</f>
        <v/>
      </c>
      <c r="AE38" s="94" t="str">
        <f>IF(OR($A38="",Gradebook!AF44=""),"",IF(Gradebook!AF$3="","Assignment 20",Gradebook!AF$3)&amp;" "&amp;IF(ISNUMBER(Gradebook!AF44),TEXT(Gradebook!AF44/(Gradebook!AF$6+100*(Gradebook!AF$6="")),"0%"),IF(Gradebook!AF44="M","missing","exempt"))&amp;"; ")</f>
        <v/>
      </c>
      <c r="AF38" s="94" t="str">
        <f>IF(OR($A38="",Gradebook!AG44=""),"",IF(Gradebook!AG$3="","Assignment 21",Gradebook!AG$3)&amp;" "&amp;IF(ISNUMBER(Gradebook!AG44),TEXT(Gradebook!AG44/(Gradebook!AG$6+100*(Gradebook!AG$6="")),"0%"),IF(Gradebook!AG44="M","missing","exempt"))&amp;"; ")</f>
        <v/>
      </c>
      <c r="AG38" s="94" t="str">
        <f>IF(OR($A38="",Gradebook!AH44=""),"",IF(Gradebook!AH$3="","Assignment 22",Gradebook!AH$3)&amp;" "&amp;IF(ISNUMBER(Gradebook!AH44),TEXT(Gradebook!AH44/(Gradebook!AH$6+100*(Gradebook!AH$6="")),"0%"),IF(Gradebook!AH44="M","missing","exempt"))&amp;"; ")</f>
        <v/>
      </c>
      <c r="AH38" s="94" t="str">
        <f>IF(OR($A38="",Gradebook!AI44=""),"",IF(Gradebook!AI$3="","Assignment 23",Gradebook!AI$3)&amp;" "&amp;IF(ISNUMBER(Gradebook!AI44),TEXT(Gradebook!AI44/(Gradebook!AI$6+100*(Gradebook!AI$6="")),"0%"),IF(Gradebook!AI44="M","missing","exempt"))&amp;"; ")</f>
        <v/>
      </c>
      <c r="AI38" s="94" t="str">
        <f>IF(OR($A38="",Gradebook!AJ44=""),"",IF(Gradebook!AJ$3="","Assignment 24",Gradebook!AJ$3)&amp;" "&amp;IF(ISNUMBER(Gradebook!AJ44),TEXT(Gradebook!AJ44/(Gradebook!AJ$6+100*(Gradebook!AJ$6="")),"0%"),IF(Gradebook!AJ44="M","missing","exempt"))&amp;"; ")</f>
        <v/>
      </c>
      <c r="AJ38" s="94" t="str">
        <f>IF(OR($A38="",Gradebook!AK44=""),"",IF(Gradebook!AK$3="","Assignment 25",Gradebook!AK$3)&amp;" "&amp;IF(ISNUMBER(Gradebook!AK44),TEXT(Gradebook!AK44/(Gradebook!AK$6+100*(Gradebook!AK$6="")),"0%"),IF(Gradebook!AK44="M","missing","exempt"))&amp;"; ")</f>
        <v/>
      </c>
      <c r="AK38" s="94" t="str">
        <f>IF(OR($A38="",Gradebook!AL44=""),"",IF(Gradebook!AL$3="","Assignment 26",Gradebook!AL$3)&amp;" "&amp;IF(ISNUMBER(Gradebook!AL44),TEXT(Gradebook!AL44/(Gradebook!AL$6+100*(Gradebook!AL$6="")),"0%"),IF(Gradebook!AL44="M","missing","exempt"))&amp;"; ")</f>
        <v/>
      </c>
      <c r="AL38" s="94" t="str">
        <f>IF(OR($A38="",Gradebook!AM44=""),"",IF(Gradebook!AM$3="","Assignment 27",Gradebook!AM$3)&amp;" "&amp;IF(ISNUMBER(Gradebook!AM44),TEXT(Gradebook!AM44/(Gradebook!AM$6+100*(Gradebook!AM$6="")),"0%"),IF(Gradebook!AM44="M","missing","exempt"))&amp;"; ")</f>
        <v/>
      </c>
      <c r="AM38" s="94" t="str">
        <f>IF(OR($A38="",Gradebook!AN44=""),"",IF(Gradebook!AN$3="","Assignment 28",Gradebook!AN$3)&amp;" "&amp;IF(ISNUMBER(Gradebook!AN44),TEXT(Gradebook!AN44/(Gradebook!AN$6+100*(Gradebook!AN$6="")),"0%"),IF(Gradebook!AN44="M","missing","exempt"))&amp;"; ")</f>
        <v/>
      </c>
      <c r="AN38" s="94" t="str">
        <f>IF(OR($A38="",Gradebook!AO44=""),"",IF(Gradebook!AO$3="","Assignment 29",Gradebook!AO$3)&amp;" "&amp;IF(ISNUMBER(Gradebook!AO44),TEXT(Gradebook!AO44/(Gradebook!AO$6+100*(Gradebook!AO$6="")),"0%"),IF(Gradebook!AO44="M","missing","exempt"))&amp;"; ")</f>
        <v/>
      </c>
      <c r="AO38" s="94" t="str">
        <f>IF(OR($A38="",Gradebook!AP44=""),"",IF(Gradebook!AP$3="","Assignment 30",Gradebook!AP$3)&amp;" "&amp;IF(ISNUMBER(Gradebook!AP44),TEXT(Gradebook!AP44/(Gradebook!AP$6+100*(Gradebook!AP$6="")),"0%"),IF(Gradebook!AP44="M","missing","exempt"))&amp;"; ")</f>
        <v/>
      </c>
      <c r="AP38" s="94" t="str">
        <f>IF(OR($A38="",Gradebook!AQ44=""),"",IF(Gradebook!AQ$3="","Assignment 31",Gradebook!AQ$3)&amp;" "&amp;IF(ISNUMBER(Gradebook!AQ44),TEXT(Gradebook!AQ44/(Gradebook!AQ$6+100*(Gradebook!AQ$6="")),"0%"),IF(Gradebook!AQ44="M","missing","exempt"))&amp;"; ")</f>
        <v/>
      </c>
      <c r="AQ38" s="94" t="str">
        <f>IF(OR($A38="",Gradebook!AR44=""),"",IF(Gradebook!AR$3="","Assignment 32",Gradebook!AR$3)&amp;" "&amp;IF(ISNUMBER(Gradebook!AR44),TEXT(Gradebook!AR44/(Gradebook!AR$6+100*(Gradebook!AR$6="")),"0%"),IF(Gradebook!AR44="M","missing","exempt"))&amp;"; ")</f>
        <v/>
      </c>
      <c r="AR38" s="94" t="str">
        <f>IF(OR($A38="",Gradebook!AS44=""),"",IF(Gradebook!AS$3="","Assignment 33",Gradebook!AS$3)&amp;" "&amp;IF(ISNUMBER(Gradebook!AS44),TEXT(Gradebook!AS44/(Gradebook!AS$6+100*(Gradebook!AS$6="")),"0%"),IF(Gradebook!AS44="M","missing","exempt"))&amp;"; ")</f>
        <v/>
      </c>
      <c r="AS38" s="94" t="str">
        <f>IF(OR($A38="",Gradebook!AT44=""),"",IF(Gradebook!AT$3="","Assignment 34",Gradebook!AT$3)&amp;" "&amp;IF(ISNUMBER(Gradebook!AT44),TEXT(Gradebook!AT44/(Gradebook!AT$6+100*(Gradebook!AT$6="")),"0%"),IF(Gradebook!AT44="M","missing","exempt"))&amp;"; ")</f>
        <v/>
      </c>
      <c r="AT38" s="94" t="str">
        <f>IF(OR($A38="",Gradebook!AU44=""),"",IF(Gradebook!AU$3="","Assignment 35",Gradebook!AU$3)&amp;" "&amp;IF(ISNUMBER(Gradebook!AU44),TEXT(Gradebook!AU44/(Gradebook!AU$6+100*(Gradebook!AU$6="")),"0%"),IF(Gradebook!AU44="M","missing","exempt"))&amp;"; ")</f>
        <v/>
      </c>
      <c r="AU38" s="94" t="str">
        <f>IF(OR($A38="",Gradebook!AV44=""),"",IF(Gradebook!AV$3="","Assignment 36",Gradebook!AV$3)&amp;" "&amp;IF(ISNUMBER(Gradebook!AV44),TEXT(Gradebook!AV44/(Gradebook!AV$6+100*(Gradebook!AV$6="")),"0%"),IF(Gradebook!AV44="M","missing","exempt"))&amp;"; ")</f>
        <v/>
      </c>
      <c r="AV38" s="94" t="str">
        <f>IF(OR($A38="",Gradebook!AW44=""),"",IF(Gradebook!AW$3="","Assignment 37",Gradebook!AW$3)&amp;" "&amp;IF(ISNUMBER(Gradebook!AW44),TEXT(Gradebook!AW44/(Gradebook!AW$6+100*(Gradebook!AW$6="")),"0%"),IF(Gradebook!AW44="M","missing","exempt"))&amp;"; ")</f>
        <v/>
      </c>
      <c r="AW38" s="94" t="str">
        <f>IF(OR($A38="",Gradebook!AX44=""),"",IF(Gradebook!AX$3="","Assignment 38",Gradebook!AX$3)&amp;" "&amp;IF(ISNUMBER(Gradebook!AX44),TEXT(Gradebook!AX44/(Gradebook!AX$6+100*(Gradebook!AX$6="")),"0%"),IF(Gradebook!AX44="M","missing","exempt"))&amp;"; ")</f>
        <v/>
      </c>
      <c r="AX38" s="94" t="str">
        <f>IF(OR($A38="",Gradebook!AY44=""),"",IF(Gradebook!AY$3="","Assignment 39",Gradebook!AY$3)&amp;" "&amp;IF(ISNUMBER(Gradebook!AY44),TEXT(Gradebook!AY44/(Gradebook!AY$6+100*(Gradebook!AY$6="")),"0%"),IF(Gradebook!AY44="M","missing","exempt"))&amp;"; ")</f>
        <v/>
      </c>
      <c r="AY38" s="94" t="str">
        <f>IF(OR($A38="",Gradebook!AZ44=""),"",IF(Gradebook!AZ$3="","Assignment 40",Gradebook!AZ$3)&amp;" "&amp;IF(ISNUMBER(Gradebook!AZ44),TEXT(Gradebook!AZ44/(Gradebook!AZ$6+100*(Gradebook!AZ$6="")),"0%"),IF(Gradebook!AZ44="M","missing","exempt"))&amp;"; ")</f>
        <v/>
      </c>
      <c r="AZ38" s="94" t="str">
        <f>IF($A38="","",IF(ISNUMBER(Gradebook!F44),Gradebook!F$3&amp;" "&amp;TEXT(Gradebook!F44,"0%")&amp;"; ","")&amp;IF(ISNUMBER(Gradebook!G44),Gradebook!G$3&amp;" "&amp;TEXT(Gradebook!G44,"0%")&amp;"; ","")&amp;IF(ISNUMBER(Gradebook!H44),Gradebook!H$3&amp;" "&amp;TEXT(Gradebook!H44,"0%")&amp;"; ","")&amp;IF(ISNUMBER(Gradebook!I44),Gradebook!I$3&amp;" "&amp;TEXT(Gradebook!I44,"0%")&amp;"; ","")&amp;IF(ISNUMBER(Gradebook!J44),Gradebook!J$3&amp;" "&amp;TEXT(Gradebook!J44,"0%")&amp;"; ","")&amp;IF(ISNUMBER(Gradebook!K44),Gradebook!K$3&amp;" "&amp;TEXT(Gradebook!K44,"0%")&amp;"; ",""))</f>
        <v/>
      </c>
      <c r="BA38" s="94" t="str">
        <f t="shared" si="3"/>
        <v/>
      </c>
      <c r="BB38" s="94" t="str">
        <f>IF(NOT(ISNUMBER($K38)),"",IF(INDEX('Learning Skills'!$C$7:$C$46,$K38)="","","Responsibility "&amp;INDEX('Learning Skills'!$C$7:$C$46,$K38)&amp;"; ")&amp;IF(INDEX('Learning Skills'!$D$7:$D$46,$K38)="","","Organization "&amp;INDEX('Learning Skills'!$D$7:$D$46,$K38)&amp;"; ")&amp;IF(INDEX('Learning Skills'!$E$7:$E$46,$K38)="","","Independent Work "&amp;INDEX('Learning Skills'!$E$7:$E$46,$K38)&amp;"; ")&amp;IF(INDEX('Learning Skills'!$F$7:$F$46,$K38)="","","Collaboration "&amp;INDEX('Learning Skills'!$F$7:$F$46,$K38)&amp;"; ")&amp;IF(INDEX('Learning Skills'!$G$7:$G$46,$K38)="","","Initiative "&amp;INDEX('Learning Skills'!$G$7:$G$46,$K38)&amp;"; ")&amp;IF(INDEX('Learning Skills'!$H$7:$H$46,$K38)="","","Self-Regulation "&amp;INDEX('Learning Skills'!$H$7:$H$46,$K38)&amp;"; "))</f>
        <v/>
      </c>
    </row>
    <row r="39" spans="1:54" ht="62" customHeight="1" x14ac:dyDescent="0.45">
      <c r="A39" s="95" t="str">
        <f>IF(Gradebook!$B45="","",Gradebook!$A45)</f>
        <v/>
      </c>
      <c r="B39" s="95" t="str">
        <f>IF($A39="","",Gradebook!$C45&amp;"")</f>
        <v/>
      </c>
      <c r="C39" s="96" t="str">
        <f>IF($A39="","",Gradebook!$D45)</f>
        <v/>
      </c>
      <c r="D39" s="95" t="str">
        <f>IF($A39="","",Gradebook!$E45&amp;"")</f>
        <v/>
      </c>
      <c r="E39" s="95" t="str">
        <f t="shared" si="0"/>
        <v/>
      </c>
      <c r="F39" s="95" t="str">
        <f t="shared" si="1"/>
        <v/>
      </c>
      <c r="G39" s="95" t="str">
        <f>IF($A39="","",Gradebook!$L45&amp;"")</f>
        <v/>
      </c>
      <c r="H39" s="95" t="str">
        <f t="shared" si="2"/>
        <v/>
      </c>
      <c r="I39" s="95" t="str">
        <f>IF(NOT(ISNUMBER($K39)),"",INDEX('Learning Skills'!$I$7:$I$46,$K39)&amp;"")</f>
        <v/>
      </c>
      <c r="K39" s="94" t="str">
        <f>IF($A39="","",IFERROR(MATCH($A39,'Learning Skills'!$A$7:$A$46,0),""))</f>
        <v/>
      </c>
      <c r="L39" s="94" t="str">
        <f>IF(OR($A39="",Gradebook!M45=""),"",IF(Gradebook!M$3="","Assignment 1",Gradebook!M$3)&amp;" "&amp;IF(ISNUMBER(Gradebook!M45),TEXT(Gradebook!M45/(Gradebook!M$6+100*(Gradebook!M$6="")),"0%"),IF(Gradebook!M45="M","missing","exempt"))&amp;"; ")</f>
        <v/>
      </c>
      <c r="M39" s="94" t="str">
        <f>IF(OR($A39="",Gradebook!N45=""),"",IF(Gradebook!N$3="","Assignment 2",Gradebook!N$3)&amp;" "&amp;IF(ISNUMBER(Gradebook!N45),TEXT(Gradebook!N45/(Gradebook!N$6+100*(Gradebook!N$6="")),"0%"),IF(Gradebook!N45="M","missing","exempt"))&amp;"; ")</f>
        <v/>
      </c>
      <c r="N39" s="94" t="str">
        <f>IF(OR($A39="",Gradebook!O45=""),"",IF(Gradebook!O$3="","Assignment 3",Gradebook!O$3)&amp;" "&amp;IF(ISNUMBER(Gradebook!O45),TEXT(Gradebook!O45/(Gradebook!O$6+100*(Gradebook!O$6="")),"0%"),IF(Gradebook!O45="M","missing","exempt"))&amp;"; ")</f>
        <v/>
      </c>
      <c r="O39" s="94" t="str">
        <f>IF(OR($A39="",Gradebook!P45=""),"",IF(Gradebook!P$3="","Assignment 4",Gradebook!P$3)&amp;" "&amp;IF(ISNUMBER(Gradebook!P45),TEXT(Gradebook!P45/(Gradebook!P$6+100*(Gradebook!P$6="")),"0%"),IF(Gradebook!P45="M","missing","exempt"))&amp;"; ")</f>
        <v/>
      </c>
      <c r="P39" s="94" t="str">
        <f>IF(OR($A39="",Gradebook!Q45=""),"",IF(Gradebook!Q$3="","Assignment 5",Gradebook!Q$3)&amp;" "&amp;IF(ISNUMBER(Gradebook!Q45),TEXT(Gradebook!Q45/(Gradebook!Q$6+100*(Gradebook!Q$6="")),"0%"),IF(Gradebook!Q45="M","missing","exempt"))&amp;"; ")</f>
        <v/>
      </c>
      <c r="Q39" s="94" t="str">
        <f>IF(OR($A39="",Gradebook!R45=""),"",IF(Gradebook!R$3="","Assignment 6",Gradebook!R$3)&amp;" "&amp;IF(ISNUMBER(Gradebook!R45),TEXT(Gradebook!R45/(Gradebook!R$6+100*(Gradebook!R$6="")),"0%"),IF(Gradebook!R45="M","missing","exempt"))&amp;"; ")</f>
        <v/>
      </c>
      <c r="R39" s="94" t="str">
        <f>IF(OR($A39="",Gradebook!S45=""),"",IF(Gradebook!S$3="","Assignment 7",Gradebook!S$3)&amp;" "&amp;IF(ISNUMBER(Gradebook!S45),TEXT(Gradebook!S45/(Gradebook!S$6+100*(Gradebook!S$6="")),"0%"),IF(Gradebook!S45="M","missing","exempt"))&amp;"; ")</f>
        <v/>
      </c>
      <c r="S39" s="94" t="str">
        <f>IF(OR($A39="",Gradebook!T45=""),"",IF(Gradebook!T$3="","Assignment 8",Gradebook!T$3)&amp;" "&amp;IF(ISNUMBER(Gradebook!T45),TEXT(Gradebook!T45/(Gradebook!T$6+100*(Gradebook!T$6="")),"0%"),IF(Gradebook!T45="M","missing","exempt"))&amp;"; ")</f>
        <v/>
      </c>
      <c r="T39" s="94" t="str">
        <f>IF(OR($A39="",Gradebook!U45=""),"",IF(Gradebook!U$3="","Assignment 9",Gradebook!U$3)&amp;" "&amp;IF(ISNUMBER(Gradebook!U45),TEXT(Gradebook!U45/(Gradebook!U$6+100*(Gradebook!U$6="")),"0%"),IF(Gradebook!U45="M","missing","exempt"))&amp;"; ")</f>
        <v/>
      </c>
      <c r="U39" s="94" t="str">
        <f>IF(OR($A39="",Gradebook!V45=""),"",IF(Gradebook!V$3="","Assignment 10",Gradebook!V$3)&amp;" "&amp;IF(ISNUMBER(Gradebook!V45),TEXT(Gradebook!V45/(Gradebook!V$6+100*(Gradebook!V$6="")),"0%"),IF(Gradebook!V45="M","missing","exempt"))&amp;"; ")</f>
        <v/>
      </c>
      <c r="V39" s="94" t="str">
        <f>IF(OR($A39="",Gradebook!W45=""),"",IF(Gradebook!W$3="","Assignment 11",Gradebook!W$3)&amp;" "&amp;IF(ISNUMBER(Gradebook!W45),TEXT(Gradebook!W45/(Gradebook!W$6+100*(Gradebook!W$6="")),"0%"),IF(Gradebook!W45="M","missing","exempt"))&amp;"; ")</f>
        <v/>
      </c>
      <c r="W39" s="94" t="str">
        <f>IF(OR($A39="",Gradebook!X45=""),"",IF(Gradebook!X$3="","Assignment 12",Gradebook!X$3)&amp;" "&amp;IF(ISNUMBER(Gradebook!X45),TEXT(Gradebook!X45/(Gradebook!X$6+100*(Gradebook!X$6="")),"0%"),IF(Gradebook!X45="M","missing","exempt"))&amp;"; ")</f>
        <v/>
      </c>
      <c r="X39" s="94" t="str">
        <f>IF(OR($A39="",Gradebook!Y45=""),"",IF(Gradebook!Y$3="","Assignment 13",Gradebook!Y$3)&amp;" "&amp;IF(ISNUMBER(Gradebook!Y45),TEXT(Gradebook!Y45/(Gradebook!Y$6+100*(Gradebook!Y$6="")),"0%"),IF(Gradebook!Y45="M","missing","exempt"))&amp;"; ")</f>
        <v/>
      </c>
      <c r="Y39" s="94" t="str">
        <f>IF(OR($A39="",Gradebook!Z45=""),"",IF(Gradebook!Z$3="","Assignment 14",Gradebook!Z$3)&amp;" "&amp;IF(ISNUMBER(Gradebook!Z45),TEXT(Gradebook!Z45/(Gradebook!Z$6+100*(Gradebook!Z$6="")),"0%"),IF(Gradebook!Z45="M","missing","exempt"))&amp;"; ")</f>
        <v/>
      </c>
      <c r="Z39" s="94" t="str">
        <f>IF(OR($A39="",Gradebook!AA45=""),"",IF(Gradebook!AA$3="","Assignment 15",Gradebook!AA$3)&amp;" "&amp;IF(ISNUMBER(Gradebook!AA45),TEXT(Gradebook!AA45/(Gradebook!AA$6+100*(Gradebook!AA$6="")),"0%"),IF(Gradebook!AA45="M","missing","exempt"))&amp;"; ")</f>
        <v/>
      </c>
      <c r="AA39" s="94" t="str">
        <f>IF(OR($A39="",Gradebook!AB45=""),"",IF(Gradebook!AB$3="","Assignment 16",Gradebook!AB$3)&amp;" "&amp;IF(ISNUMBER(Gradebook!AB45),TEXT(Gradebook!AB45/(Gradebook!AB$6+100*(Gradebook!AB$6="")),"0%"),IF(Gradebook!AB45="M","missing","exempt"))&amp;"; ")</f>
        <v/>
      </c>
      <c r="AB39" s="94" t="str">
        <f>IF(OR($A39="",Gradebook!AC45=""),"",IF(Gradebook!AC$3="","Assignment 17",Gradebook!AC$3)&amp;" "&amp;IF(ISNUMBER(Gradebook!AC45),TEXT(Gradebook!AC45/(Gradebook!AC$6+100*(Gradebook!AC$6="")),"0%"),IF(Gradebook!AC45="M","missing","exempt"))&amp;"; ")</f>
        <v/>
      </c>
      <c r="AC39" s="94" t="str">
        <f>IF(OR($A39="",Gradebook!AD45=""),"",IF(Gradebook!AD$3="","Assignment 18",Gradebook!AD$3)&amp;" "&amp;IF(ISNUMBER(Gradebook!AD45),TEXT(Gradebook!AD45/(Gradebook!AD$6+100*(Gradebook!AD$6="")),"0%"),IF(Gradebook!AD45="M","missing","exempt"))&amp;"; ")</f>
        <v/>
      </c>
      <c r="AD39" s="94" t="str">
        <f>IF(OR($A39="",Gradebook!AE45=""),"",IF(Gradebook!AE$3="","Assignment 19",Gradebook!AE$3)&amp;" "&amp;IF(ISNUMBER(Gradebook!AE45),TEXT(Gradebook!AE45/(Gradebook!AE$6+100*(Gradebook!AE$6="")),"0%"),IF(Gradebook!AE45="M","missing","exempt"))&amp;"; ")</f>
        <v/>
      </c>
      <c r="AE39" s="94" t="str">
        <f>IF(OR($A39="",Gradebook!AF45=""),"",IF(Gradebook!AF$3="","Assignment 20",Gradebook!AF$3)&amp;" "&amp;IF(ISNUMBER(Gradebook!AF45),TEXT(Gradebook!AF45/(Gradebook!AF$6+100*(Gradebook!AF$6="")),"0%"),IF(Gradebook!AF45="M","missing","exempt"))&amp;"; ")</f>
        <v/>
      </c>
      <c r="AF39" s="94" t="str">
        <f>IF(OR($A39="",Gradebook!AG45=""),"",IF(Gradebook!AG$3="","Assignment 21",Gradebook!AG$3)&amp;" "&amp;IF(ISNUMBER(Gradebook!AG45),TEXT(Gradebook!AG45/(Gradebook!AG$6+100*(Gradebook!AG$6="")),"0%"),IF(Gradebook!AG45="M","missing","exempt"))&amp;"; ")</f>
        <v/>
      </c>
      <c r="AG39" s="94" t="str">
        <f>IF(OR($A39="",Gradebook!AH45=""),"",IF(Gradebook!AH$3="","Assignment 22",Gradebook!AH$3)&amp;" "&amp;IF(ISNUMBER(Gradebook!AH45),TEXT(Gradebook!AH45/(Gradebook!AH$6+100*(Gradebook!AH$6="")),"0%"),IF(Gradebook!AH45="M","missing","exempt"))&amp;"; ")</f>
        <v/>
      </c>
      <c r="AH39" s="94" t="str">
        <f>IF(OR($A39="",Gradebook!AI45=""),"",IF(Gradebook!AI$3="","Assignment 23",Gradebook!AI$3)&amp;" "&amp;IF(ISNUMBER(Gradebook!AI45),TEXT(Gradebook!AI45/(Gradebook!AI$6+100*(Gradebook!AI$6="")),"0%"),IF(Gradebook!AI45="M","missing","exempt"))&amp;"; ")</f>
        <v/>
      </c>
      <c r="AI39" s="94" t="str">
        <f>IF(OR($A39="",Gradebook!AJ45=""),"",IF(Gradebook!AJ$3="","Assignment 24",Gradebook!AJ$3)&amp;" "&amp;IF(ISNUMBER(Gradebook!AJ45),TEXT(Gradebook!AJ45/(Gradebook!AJ$6+100*(Gradebook!AJ$6="")),"0%"),IF(Gradebook!AJ45="M","missing","exempt"))&amp;"; ")</f>
        <v/>
      </c>
      <c r="AJ39" s="94" t="str">
        <f>IF(OR($A39="",Gradebook!AK45=""),"",IF(Gradebook!AK$3="","Assignment 25",Gradebook!AK$3)&amp;" "&amp;IF(ISNUMBER(Gradebook!AK45),TEXT(Gradebook!AK45/(Gradebook!AK$6+100*(Gradebook!AK$6="")),"0%"),IF(Gradebook!AK45="M","missing","exempt"))&amp;"; ")</f>
        <v/>
      </c>
      <c r="AK39" s="94" t="str">
        <f>IF(OR($A39="",Gradebook!AL45=""),"",IF(Gradebook!AL$3="","Assignment 26",Gradebook!AL$3)&amp;" "&amp;IF(ISNUMBER(Gradebook!AL45),TEXT(Gradebook!AL45/(Gradebook!AL$6+100*(Gradebook!AL$6="")),"0%"),IF(Gradebook!AL45="M","missing","exempt"))&amp;"; ")</f>
        <v/>
      </c>
      <c r="AL39" s="94" t="str">
        <f>IF(OR($A39="",Gradebook!AM45=""),"",IF(Gradebook!AM$3="","Assignment 27",Gradebook!AM$3)&amp;" "&amp;IF(ISNUMBER(Gradebook!AM45),TEXT(Gradebook!AM45/(Gradebook!AM$6+100*(Gradebook!AM$6="")),"0%"),IF(Gradebook!AM45="M","missing","exempt"))&amp;"; ")</f>
        <v/>
      </c>
      <c r="AM39" s="94" t="str">
        <f>IF(OR($A39="",Gradebook!AN45=""),"",IF(Gradebook!AN$3="","Assignment 28",Gradebook!AN$3)&amp;" "&amp;IF(ISNUMBER(Gradebook!AN45),TEXT(Gradebook!AN45/(Gradebook!AN$6+100*(Gradebook!AN$6="")),"0%"),IF(Gradebook!AN45="M","missing","exempt"))&amp;"; ")</f>
        <v/>
      </c>
      <c r="AN39" s="94" t="str">
        <f>IF(OR($A39="",Gradebook!AO45=""),"",IF(Gradebook!AO$3="","Assignment 29",Gradebook!AO$3)&amp;" "&amp;IF(ISNUMBER(Gradebook!AO45),TEXT(Gradebook!AO45/(Gradebook!AO$6+100*(Gradebook!AO$6="")),"0%"),IF(Gradebook!AO45="M","missing","exempt"))&amp;"; ")</f>
        <v/>
      </c>
      <c r="AO39" s="94" t="str">
        <f>IF(OR($A39="",Gradebook!AP45=""),"",IF(Gradebook!AP$3="","Assignment 30",Gradebook!AP$3)&amp;" "&amp;IF(ISNUMBER(Gradebook!AP45),TEXT(Gradebook!AP45/(Gradebook!AP$6+100*(Gradebook!AP$6="")),"0%"),IF(Gradebook!AP45="M","missing","exempt"))&amp;"; ")</f>
        <v/>
      </c>
      <c r="AP39" s="94" t="str">
        <f>IF(OR($A39="",Gradebook!AQ45=""),"",IF(Gradebook!AQ$3="","Assignment 31",Gradebook!AQ$3)&amp;" "&amp;IF(ISNUMBER(Gradebook!AQ45),TEXT(Gradebook!AQ45/(Gradebook!AQ$6+100*(Gradebook!AQ$6="")),"0%"),IF(Gradebook!AQ45="M","missing","exempt"))&amp;"; ")</f>
        <v/>
      </c>
      <c r="AQ39" s="94" t="str">
        <f>IF(OR($A39="",Gradebook!AR45=""),"",IF(Gradebook!AR$3="","Assignment 32",Gradebook!AR$3)&amp;" "&amp;IF(ISNUMBER(Gradebook!AR45),TEXT(Gradebook!AR45/(Gradebook!AR$6+100*(Gradebook!AR$6="")),"0%"),IF(Gradebook!AR45="M","missing","exempt"))&amp;"; ")</f>
        <v/>
      </c>
      <c r="AR39" s="94" t="str">
        <f>IF(OR($A39="",Gradebook!AS45=""),"",IF(Gradebook!AS$3="","Assignment 33",Gradebook!AS$3)&amp;" "&amp;IF(ISNUMBER(Gradebook!AS45),TEXT(Gradebook!AS45/(Gradebook!AS$6+100*(Gradebook!AS$6="")),"0%"),IF(Gradebook!AS45="M","missing","exempt"))&amp;"; ")</f>
        <v/>
      </c>
      <c r="AS39" s="94" t="str">
        <f>IF(OR($A39="",Gradebook!AT45=""),"",IF(Gradebook!AT$3="","Assignment 34",Gradebook!AT$3)&amp;" "&amp;IF(ISNUMBER(Gradebook!AT45),TEXT(Gradebook!AT45/(Gradebook!AT$6+100*(Gradebook!AT$6="")),"0%"),IF(Gradebook!AT45="M","missing","exempt"))&amp;"; ")</f>
        <v/>
      </c>
      <c r="AT39" s="94" t="str">
        <f>IF(OR($A39="",Gradebook!AU45=""),"",IF(Gradebook!AU$3="","Assignment 35",Gradebook!AU$3)&amp;" "&amp;IF(ISNUMBER(Gradebook!AU45),TEXT(Gradebook!AU45/(Gradebook!AU$6+100*(Gradebook!AU$6="")),"0%"),IF(Gradebook!AU45="M","missing","exempt"))&amp;"; ")</f>
        <v/>
      </c>
      <c r="AU39" s="94" t="str">
        <f>IF(OR($A39="",Gradebook!AV45=""),"",IF(Gradebook!AV$3="","Assignment 36",Gradebook!AV$3)&amp;" "&amp;IF(ISNUMBER(Gradebook!AV45),TEXT(Gradebook!AV45/(Gradebook!AV$6+100*(Gradebook!AV$6="")),"0%"),IF(Gradebook!AV45="M","missing","exempt"))&amp;"; ")</f>
        <v/>
      </c>
      <c r="AV39" s="94" t="str">
        <f>IF(OR($A39="",Gradebook!AW45=""),"",IF(Gradebook!AW$3="","Assignment 37",Gradebook!AW$3)&amp;" "&amp;IF(ISNUMBER(Gradebook!AW45),TEXT(Gradebook!AW45/(Gradebook!AW$6+100*(Gradebook!AW$6="")),"0%"),IF(Gradebook!AW45="M","missing","exempt"))&amp;"; ")</f>
        <v/>
      </c>
      <c r="AW39" s="94" t="str">
        <f>IF(OR($A39="",Gradebook!AX45=""),"",IF(Gradebook!AX$3="","Assignment 38",Gradebook!AX$3)&amp;" "&amp;IF(ISNUMBER(Gradebook!AX45),TEXT(Gradebook!AX45/(Gradebook!AX$6+100*(Gradebook!AX$6="")),"0%"),IF(Gradebook!AX45="M","missing","exempt"))&amp;"; ")</f>
        <v/>
      </c>
      <c r="AX39" s="94" t="str">
        <f>IF(OR($A39="",Gradebook!AY45=""),"",IF(Gradebook!AY$3="","Assignment 39",Gradebook!AY$3)&amp;" "&amp;IF(ISNUMBER(Gradebook!AY45),TEXT(Gradebook!AY45/(Gradebook!AY$6+100*(Gradebook!AY$6="")),"0%"),IF(Gradebook!AY45="M","missing","exempt"))&amp;"; ")</f>
        <v/>
      </c>
      <c r="AY39" s="94" t="str">
        <f>IF(OR($A39="",Gradebook!AZ45=""),"",IF(Gradebook!AZ$3="","Assignment 40",Gradebook!AZ$3)&amp;" "&amp;IF(ISNUMBER(Gradebook!AZ45),TEXT(Gradebook!AZ45/(Gradebook!AZ$6+100*(Gradebook!AZ$6="")),"0%"),IF(Gradebook!AZ45="M","missing","exempt"))&amp;"; ")</f>
        <v/>
      </c>
      <c r="AZ39" s="94" t="str">
        <f>IF($A39="","",IF(ISNUMBER(Gradebook!F45),Gradebook!F$3&amp;" "&amp;TEXT(Gradebook!F45,"0%")&amp;"; ","")&amp;IF(ISNUMBER(Gradebook!G45),Gradebook!G$3&amp;" "&amp;TEXT(Gradebook!G45,"0%")&amp;"; ","")&amp;IF(ISNUMBER(Gradebook!H45),Gradebook!H$3&amp;" "&amp;TEXT(Gradebook!H45,"0%")&amp;"; ","")&amp;IF(ISNUMBER(Gradebook!I45),Gradebook!I$3&amp;" "&amp;TEXT(Gradebook!I45,"0%")&amp;"; ","")&amp;IF(ISNUMBER(Gradebook!J45),Gradebook!J$3&amp;" "&amp;TEXT(Gradebook!J45,"0%")&amp;"; ","")&amp;IF(ISNUMBER(Gradebook!K45),Gradebook!K$3&amp;" "&amp;TEXT(Gradebook!K45,"0%")&amp;"; ",""))</f>
        <v/>
      </c>
      <c r="BA39" s="94" t="str">
        <f t="shared" si="3"/>
        <v/>
      </c>
      <c r="BB39" s="94" t="str">
        <f>IF(NOT(ISNUMBER($K39)),"",IF(INDEX('Learning Skills'!$C$7:$C$46,$K39)="","","Responsibility "&amp;INDEX('Learning Skills'!$C$7:$C$46,$K39)&amp;"; ")&amp;IF(INDEX('Learning Skills'!$D$7:$D$46,$K39)="","","Organization "&amp;INDEX('Learning Skills'!$D$7:$D$46,$K39)&amp;"; ")&amp;IF(INDEX('Learning Skills'!$E$7:$E$46,$K39)="","","Independent Work "&amp;INDEX('Learning Skills'!$E$7:$E$46,$K39)&amp;"; ")&amp;IF(INDEX('Learning Skills'!$F$7:$F$46,$K39)="","","Collaboration "&amp;INDEX('Learning Skills'!$F$7:$F$46,$K39)&amp;"; ")&amp;IF(INDEX('Learning Skills'!$G$7:$G$46,$K39)="","","Initiative "&amp;INDEX('Learning Skills'!$G$7:$G$46,$K39)&amp;"; ")&amp;IF(INDEX('Learning Skills'!$H$7:$H$46,$K39)="","","Self-Regulation "&amp;INDEX('Learning Skills'!$H$7:$H$46,$K39)&amp;"; "))</f>
        <v/>
      </c>
    </row>
    <row r="40" spans="1:54" ht="62" customHeight="1" x14ac:dyDescent="0.45">
      <c r="A40" s="95" t="str">
        <f>IF(Gradebook!$B46="","",Gradebook!$A46)</f>
        <v/>
      </c>
      <c r="B40" s="95" t="str">
        <f>IF($A40="","",Gradebook!$C46&amp;"")</f>
        <v/>
      </c>
      <c r="C40" s="96" t="str">
        <f>IF($A40="","",Gradebook!$D46)</f>
        <v/>
      </c>
      <c r="D40" s="95" t="str">
        <f>IF($A40="","",Gradebook!$E46&amp;"")</f>
        <v/>
      </c>
      <c r="E40" s="95" t="str">
        <f t="shared" si="0"/>
        <v/>
      </c>
      <c r="F40" s="95" t="str">
        <f t="shared" si="1"/>
        <v/>
      </c>
      <c r="G40" s="95" t="str">
        <f>IF($A40="","",Gradebook!$L46&amp;"")</f>
        <v/>
      </c>
      <c r="H40" s="95" t="str">
        <f t="shared" si="2"/>
        <v/>
      </c>
      <c r="I40" s="95" t="str">
        <f>IF(NOT(ISNUMBER($K40)),"",INDEX('Learning Skills'!$I$7:$I$46,$K40)&amp;"")</f>
        <v/>
      </c>
      <c r="K40" s="94" t="str">
        <f>IF($A40="","",IFERROR(MATCH($A40,'Learning Skills'!$A$7:$A$46,0),""))</f>
        <v/>
      </c>
      <c r="L40" s="94" t="str">
        <f>IF(OR($A40="",Gradebook!M46=""),"",IF(Gradebook!M$3="","Assignment 1",Gradebook!M$3)&amp;" "&amp;IF(ISNUMBER(Gradebook!M46),TEXT(Gradebook!M46/(Gradebook!M$6+100*(Gradebook!M$6="")),"0%"),IF(Gradebook!M46="M","missing","exempt"))&amp;"; ")</f>
        <v/>
      </c>
      <c r="M40" s="94" t="str">
        <f>IF(OR($A40="",Gradebook!N46=""),"",IF(Gradebook!N$3="","Assignment 2",Gradebook!N$3)&amp;" "&amp;IF(ISNUMBER(Gradebook!N46),TEXT(Gradebook!N46/(Gradebook!N$6+100*(Gradebook!N$6="")),"0%"),IF(Gradebook!N46="M","missing","exempt"))&amp;"; ")</f>
        <v/>
      </c>
      <c r="N40" s="94" t="str">
        <f>IF(OR($A40="",Gradebook!O46=""),"",IF(Gradebook!O$3="","Assignment 3",Gradebook!O$3)&amp;" "&amp;IF(ISNUMBER(Gradebook!O46),TEXT(Gradebook!O46/(Gradebook!O$6+100*(Gradebook!O$6="")),"0%"),IF(Gradebook!O46="M","missing","exempt"))&amp;"; ")</f>
        <v/>
      </c>
      <c r="O40" s="94" t="str">
        <f>IF(OR($A40="",Gradebook!P46=""),"",IF(Gradebook!P$3="","Assignment 4",Gradebook!P$3)&amp;" "&amp;IF(ISNUMBER(Gradebook!P46),TEXT(Gradebook!P46/(Gradebook!P$6+100*(Gradebook!P$6="")),"0%"),IF(Gradebook!P46="M","missing","exempt"))&amp;"; ")</f>
        <v/>
      </c>
      <c r="P40" s="94" t="str">
        <f>IF(OR($A40="",Gradebook!Q46=""),"",IF(Gradebook!Q$3="","Assignment 5",Gradebook!Q$3)&amp;" "&amp;IF(ISNUMBER(Gradebook!Q46),TEXT(Gradebook!Q46/(Gradebook!Q$6+100*(Gradebook!Q$6="")),"0%"),IF(Gradebook!Q46="M","missing","exempt"))&amp;"; ")</f>
        <v/>
      </c>
      <c r="Q40" s="94" t="str">
        <f>IF(OR($A40="",Gradebook!R46=""),"",IF(Gradebook!R$3="","Assignment 6",Gradebook!R$3)&amp;" "&amp;IF(ISNUMBER(Gradebook!R46),TEXT(Gradebook!R46/(Gradebook!R$6+100*(Gradebook!R$6="")),"0%"),IF(Gradebook!R46="M","missing","exempt"))&amp;"; ")</f>
        <v/>
      </c>
      <c r="R40" s="94" t="str">
        <f>IF(OR($A40="",Gradebook!S46=""),"",IF(Gradebook!S$3="","Assignment 7",Gradebook!S$3)&amp;" "&amp;IF(ISNUMBER(Gradebook!S46),TEXT(Gradebook!S46/(Gradebook!S$6+100*(Gradebook!S$6="")),"0%"),IF(Gradebook!S46="M","missing","exempt"))&amp;"; ")</f>
        <v/>
      </c>
      <c r="S40" s="94" t="str">
        <f>IF(OR($A40="",Gradebook!T46=""),"",IF(Gradebook!T$3="","Assignment 8",Gradebook!T$3)&amp;" "&amp;IF(ISNUMBER(Gradebook!T46),TEXT(Gradebook!T46/(Gradebook!T$6+100*(Gradebook!T$6="")),"0%"),IF(Gradebook!T46="M","missing","exempt"))&amp;"; ")</f>
        <v/>
      </c>
      <c r="T40" s="94" t="str">
        <f>IF(OR($A40="",Gradebook!U46=""),"",IF(Gradebook!U$3="","Assignment 9",Gradebook!U$3)&amp;" "&amp;IF(ISNUMBER(Gradebook!U46),TEXT(Gradebook!U46/(Gradebook!U$6+100*(Gradebook!U$6="")),"0%"),IF(Gradebook!U46="M","missing","exempt"))&amp;"; ")</f>
        <v/>
      </c>
      <c r="U40" s="94" t="str">
        <f>IF(OR($A40="",Gradebook!V46=""),"",IF(Gradebook!V$3="","Assignment 10",Gradebook!V$3)&amp;" "&amp;IF(ISNUMBER(Gradebook!V46),TEXT(Gradebook!V46/(Gradebook!V$6+100*(Gradebook!V$6="")),"0%"),IF(Gradebook!V46="M","missing","exempt"))&amp;"; ")</f>
        <v/>
      </c>
      <c r="V40" s="94" t="str">
        <f>IF(OR($A40="",Gradebook!W46=""),"",IF(Gradebook!W$3="","Assignment 11",Gradebook!W$3)&amp;" "&amp;IF(ISNUMBER(Gradebook!W46),TEXT(Gradebook!W46/(Gradebook!W$6+100*(Gradebook!W$6="")),"0%"),IF(Gradebook!W46="M","missing","exempt"))&amp;"; ")</f>
        <v/>
      </c>
      <c r="W40" s="94" t="str">
        <f>IF(OR($A40="",Gradebook!X46=""),"",IF(Gradebook!X$3="","Assignment 12",Gradebook!X$3)&amp;" "&amp;IF(ISNUMBER(Gradebook!X46),TEXT(Gradebook!X46/(Gradebook!X$6+100*(Gradebook!X$6="")),"0%"),IF(Gradebook!X46="M","missing","exempt"))&amp;"; ")</f>
        <v/>
      </c>
      <c r="X40" s="94" t="str">
        <f>IF(OR($A40="",Gradebook!Y46=""),"",IF(Gradebook!Y$3="","Assignment 13",Gradebook!Y$3)&amp;" "&amp;IF(ISNUMBER(Gradebook!Y46),TEXT(Gradebook!Y46/(Gradebook!Y$6+100*(Gradebook!Y$6="")),"0%"),IF(Gradebook!Y46="M","missing","exempt"))&amp;"; ")</f>
        <v/>
      </c>
      <c r="Y40" s="94" t="str">
        <f>IF(OR($A40="",Gradebook!Z46=""),"",IF(Gradebook!Z$3="","Assignment 14",Gradebook!Z$3)&amp;" "&amp;IF(ISNUMBER(Gradebook!Z46),TEXT(Gradebook!Z46/(Gradebook!Z$6+100*(Gradebook!Z$6="")),"0%"),IF(Gradebook!Z46="M","missing","exempt"))&amp;"; ")</f>
        <v/>
      </c>
      <c r="Z40" s="94" t="str">
        <f>IF(OR($A40="",Gradebook!AA46=""),"",IF(Gradebook!AA$3="","Assignment 15",Gradebook!AA$3)&amp;" "&amp;IF(ISNUMBER(Gradebook!AA46),TEXT(Gradebook!AA46/(Gradebook!AA$6+100*(Gradebook!AA$6="")),"0%"),IF(Gradebook!AA46="M","missing","exempt"))&amp;"; ")</f>
        <v/>
      </c>
      <c r="AA40" s="94" t="str">
        <f>IF(OR($A40="",Gradebook!AB46=""),"",IF(Gradebook!AB$3="","Assignment 16",Gradebook!AB$3)&amp;" "&amp;IF(ISNUMBER(Gradebook!AB46),TEXT(Gradebook!AB46/(Gradebook!AB$6+100*(Gradebook!AB$6="")),"0%"),IF(Gradebook!AB46="M","missing","exempt"))&amp;"; ")</f>
        <v/>
      </c>
      <c r="AB40" s="94" t="str">
        <f>IF(OR($A40="",Gradebook!AC46=""),"",IF(Gradebook!AC$3="","Assignment 17",Gradebook!AC$3)&amp;" "&amp;IF(ISNUMBER(Gradebook!AC46),TEXT(Gradebook!AC46/(Gradebook!AC$6+100*(Gradebook!AC$6="")),"0%"),IF(Gradebook!AC46="M","missing","exempt"))&amp;"; ")</f>
        <v/>
      </c>
      <c r="AC40" s="94" t="str">
        <f>IF(OR($A40="",Gradebook!AD46=""),"",IF(Gradebook!AD$3="","Assignment 18",Gradebook!AD$3)&amp;" "&amp;IF(ISNUMBER(Gradebook!AD46),TEXT(Gradebook!AD46/(Gradebook!AD$6+100*(Gradebook!AD$6="")),"0%"),IF(Gradebook!AD46="M","missing","exempt"))&amp;"; ")</f>
        <v/>
      </c>
      <c r="AD40" s="94" t="str">
        <f>IF(OR($A40="",Gradebook!AE46=""),"",IF(Gradebook!AE$3="","Assignment 19",Gradebook!AE$3)&amp;" "&amp;IF(ISNUMBER(Gradebook!AE46),TEXT(Gradebook!AE46/(Gradebook!AE$6+100*(Gradebook!AE$6="")),"0%"),IF(Gradebook!AE46="M","missing","exempt"))&amp;"; ")</f>
        <v/>
      </c>
      <c r="AE40" s="94" t="str">
        <f>IF(OR($A40="",Gradebook!AF46=""),"",IF(Gradebook!AF$3="","Assignment 20",Gradebook!AF$3)&amp;" "&amp;IF(ISNUMBER(Gradebook!AF46),TEXT(Gradebook!AF46/(Gradebook!AF$6+100*(Gradebook!AF$6="")),"0%"),IF(Gradebook!AF46="M","missing","exempt"))&amp;"; ")</f>
        <v/>
      </c>
      <c r="AF40" s="94" t="str">
        <f>IF(OR($A40="",Gradebook!AG46=""),"",IF(Gradebook!AG$3="","Assignment 21",Gradebook!AG$3)&amp;" "&amp;IF(ISNUMBER(Gradebook!AG46),TEXT(Gradebook!AG46/(Gradebook!AG$6+100*(Gradebook!AG$6="")),"0%"),IF(Gradebook!AG46="M","missing","exempt"))&amp;"; ")</f>
        <v/>
      </c>
      <c r="AG40" s="94" t="str">
        <f>IF(OR($A40="",Gradebook!AH46=""),"",IF(Gradebook!AH$3="","Assignment 22",Gradebook!AH$3)&amp;" "&amp;IF(ISNUMBER(Gradebook!AH46),TEXT(Gradebook!AH46/(Gradebook!AH$6+100*(Gradebook!AH$6="")),"0%"),IF(Gradebook!AH46="M","missing","exempt"))&amp;"; ")</f>
        <v/>
      </c>
      <c r="AH40" s="94" t="str">
        <f>IF(OR($A40="",Gradebook!AI46=""),"",IF(Gradebook!AI$3="","Assignment 23",Gradebook!AI$3)&amp;" "&amp;IF(ISNUMBER(Gradebook!AI46),TEXT(Gradebook!AI46/(Gradebook!AI$6+100*(Gradebook!AI$6="")),"0%"),IF(Gradebook!AI46="M","missing","exempt"))&amp;"; ")</f>
        <v/>
      </c>
      <c r="AI40" s="94" t="str">
        <f>IF(OR($A40="",Gradebook!AJ46=""),"",IF(Gradebook!AJ$3="","Assignment 24",Gradebook!AJ$3)&amp;" "&amp;IF(ISNUMBER(Gradebook!AJ46),TEXT(Gradebook!AJ46/(Gradebook!AJ$6+100*(Gradebook!AJ$6="")),"0%"),IF(Gradebook!AJ46="M","missing","exempt"))&amp;"; ")</f>
        <v/>
      </c>
      <c r="AJ40" s="94" t="str">
        <f>IF(OR($A40="",Gradebook!AK46=""),"",IF(Gradebook!AK$3="","Assignment 25",Gradebook!AK$3)&amp;" "&amp;IF(ISNUMBER(Gradebook!AK46),TEXT(Gradebook!AK46/(Gradebook!AK$6+100*(Gradebook!AK$6="")),"0%"),IF(Gradebook!AK46="M","missing","exempt"))&amp;"; ")</f>
        <v/>
      </c>
      <c r="AK40" s="94" t="str">
        <f>IF(OR($A40="",Gradebook!AL46=""),"",IF(Gradebook!AL$3="","Assignment 26",Gradebook!AL$3)&amp;" "&amp;IF(ISNUMBER(Gradebook!AL46),TEXT(Gradebook!AL46/(Gradebook!AL$6+100*(Gradebook!AL$6="")),"0%"),IF(Gradebook!AL46="M","missing","exempt"))&amp;"; ")</f>
        <v/>
      </c>
      <c r="AL40" s="94" t="str">
        <f>IF(OR($A40="",Gradebook!AM46=""),"",IF(Gradebook!AM$3="","Assignment 27",Gradebook!AM$3)&amp;" "&amp;IF(ISNUMBER(Gradebook!AM46),TEXT(Gradebook!AM46/(Gradebook!AM$6+100*(Gradebook!AM$6="")),"0%"),IF(Gradebook!AM46="M","missing","exempt"))&amp;"; ")</f>
        <v/>
      </c>
      <c r="AM40" s="94" t="str">
        <f>IF(OR($A40="",Gradebook!AN46=""),"",IF(Gradebook!AN$3="","Assignment 28",Gradebook!AN$3)&amp;" "&amp;IF(ISNUMBER(Gradebook!AN46),TEXT(Gradebook!AN46/(Gradebook!AN$6+100*(Gradebook!AN$6="")),"0%"),IF(Gradebook!AN46="M","missing","exempt"))&amp;"; ")</f>
        <v/>
      </c>
      <c r="AN40" s="94" t="str">
        <f>IF(OR($A40="",Gradebook!AO46=""),"",IF(Gradebook!AO$3="","Assignment 29",Gradebook!AO$3)&amp;" "&amp;IF(ISNUMBER(Gradebook!AO46),TEXT(Gradebook!AO46/(Gradebook!AO$6+100*(Gradebook!AO$6="")),"0%"),IF(Gradebook!AO46="M","missing","exempt"))&amp;"; ")</f>
        <v/>
      </c>
      <c r="AO40" s="94" t="str">
        <f>IF(OR($A40="",Gradebook!AP46=""),"",IF(Gradebook!AP$3="","Assignment 30",Gradebook!AP$3)&amp;" "&amp;IF(ISNUMBER(Gradebook!AP46),TEXT(Gradebook!AP46/(Gradebook!AP$6+100*(Gradebook!AP$6="")),"0%"),IF(Gradebook!AP46="M","missing","exempt"))&amp;"; ")</f>
        <v/>
      </c>
      <c r="AP40" s="94" t="str">
        <f>IF(OR($A40="",Gradebook!AQ46=""),"",IF(Gradebook!AQ$3="","Assignment 31",Gradebook!AQ$3)&amp;" "&amp;IF(ISNUMBER(Gradebook!AQ46),TEXT(Gradebook!AQ46/(Gradebook!AQ$6+100*(Gradebook!AQ$6="")),"0%"),IF(Gradebook!AQ46="M","missing","exempt"))&amp;"; ")</f>
        <v/>
      </c>
      <c r="AQ40" s="94" t="str">
        <f>IF(OR($A40="",Gradebook!AR46=""),"",IF(Gradebook!AR$3="","Assignment 32",Gradebook!AR$3)&amp;" "&amp;IF(ISNUMBER(Gradebook!AR46),TEXT(Gradebook!AR46/(Gradebook!AR$6+100*(Gradebook!AR$6="")),"0%"),IF(Gradebook!AR46="M","missing","exempt"))&amp;"; ")</f>
        <v/>
      </c>
      <c r="AR40" s="94" t="str">
        <f>IF(OR($A40="",Gradebook!AS46=""),"",IF(Gradebook!AS$3="","Assignment 33",Gradebook!AS$3)&amp;" "&amp;IF(ISNUMBER(Gradebook!AS46),TEXT(Gradebook!AS46/(Gradebook!AS$6+100*(Gradebook!AS$6="")),"0%"),IF(Gradebook!AS46="M","missing","exempt"))&amp;"; ")</f>
        <v/>
      </c>
      <c r="AS40" s="94" t="str">
        <f>IF(OR($A40="",Gradebook!AT46=""),"",IF(Gradebook!AT$3="","Assignment 34",Gradebook!AT$3)&amp;" "&amp;IF(ISNUMBER(Gradebook!AT46),TEXT(Gradebook!AT46/(Gradebook!AT$6+100*(Gradebook!AT$6="")),"0%"),IF(Gradebook!AT46="M","missing","exempt"))&amp;"; ")</f>
        <v/>
      </c>
      <c r="AT40" s="94" t="str">
        <f>IF(OR($A40="",Gradebook!AU46=""),"",IF(Gradebook!AU$3="","Assignment 35",Gradebook!AU$3)&amp;" "&amp;IF(ISNUMBER(Gradebook!AU46),TEXT(Gradebook!AU46/(Gradebook!AU$6+100*(Gradebook!AU$6="")),"0%"),IF(Gradebook!AU46="M","missing","exempt"))&amp;"; ")</f>
        <v/>
      </c>
      <c r="AU40" s="94" t="str">
        <f>IF(OR($A40="",Gradebook!AV46=""),"",IF(Gradebook!AV$3="","Assignment 36",Gradebook!AV$3)&amp;" "&amp;IF(ISNUMBER(Gradebook!AV46),TEXT(Gradebook!AV46/(Gradebook!AV$6+100*(Gradebook!AV$6="")),"0%"),IF(Gradebook!AV46="M","missing","exempt"))&amp;"; ")</f>
        <v/>
      </c>
      <c r="AV40" s="94" t="str">
        <f>IF(OR($A40="",Gradebook!AW46=""),"",IF(Gradebook!AW$3="","Assignment 37",Gradebook!AW$3)&amp;" "&amp;IF(ISNUMBER(Gradebook!AW46),TEXT(Gradebook!AW46/(Gradebook!AW$6+100*(Gradebook!AW$6="")),"0%"),IF(Gradebook!AW46="M","missing","exempt"))&amp;"; ")</f>
        <v/>
      </c>
      <c r="AW40" s="94" t="str">
        <f>IF(OR($A40="",Gradebook!AX46=""),"",IF(Gradebook!AX$3="","Assignment 38",Gradebook!AX$3)&amp;" "&amp;IF(ISNUMBER(Gradebook!AX46),TEXT(Gradebook!AX46/(Gradebook!AX$6+100*(Gradebook!AX$6="")),"0%"),IF(Gradebook!AX46="M","missing","exempt"))&amp;"; ")</f>
        <v/>
      </c>
      <c r="AX40" s="94" t="str">
        <f>IF(OR($A40="",Gradebook!AY46=""),"",IF(Gradebook!AY$3="","Assignment 39",Gradebook!AY$3)&amp;" "&amp;IF(ISNUMBER(Gradebook!AY46),TEXT(Gradebook!AY46/(Gradebook!AY$6+100*(Gradebook!AY$6="")),"0%"),IF(Gradebook!AY46="M","missing","exempt"))&amp;"; ")</f>
        <v/>
      </c>
      <c r="AY40" s="94" t="str">
        <f>IF(OR($A40="",Gradebook!AZ46=""),"",IF(Gradebook!AZ$3="","Assignment 40",Gradebook!AZ$3)&amp;" "&amp;IF(ISNUMBER(Gradebook!AZ46),TEXT(Gradebook!AZ46/(Gradebook!AZ$6+100*(Gradebook!AZ$6="")),"0%"),IF(Gradebook!AZ46="M","missing","exempt"))&amp;"; ")</f>
        <v/>
      </c>
      <c r="AZ40" s="94" t="str">
        <f>IF($A40="","",IF(ISNUMBER(Gradebook!F46),Gradebook!F$3&amp;" "&amp;TEXT(Gradebook!F46,"0%")&amp;"; ","")&amp;IF(ISNUMBER(Gradebook!G46),Gradebook!G$3&amp;" "&amp;TEXT(Gradebook!G46,"0%")&amp;"; ","")&amp;IF(ISNUMBER(Gradebook!H46),Gradebook!H$3&amp;" "&amp;TEXT(Gradebook!H46,"0%")&amp;"; ","")&amp;IF(ISNUMBER(Gradebook!I46),Gradebook!I$3&amp;" "&amp;TEXT(Gradebook!I46,"0%")&amp;"; ","")&amp;IF(ISNUMBER(Gradebook!J46),Gradebook!J$3&amp;" "&amp;TEXT(Gradebook!J46,"0%")&amp;"; ","")&amp;IF(ISNUMBER(Gradebook!K46),Gradebook!K$3&amp;" "&amp;TEXT(Gradebook!K46,"0%")&amp;"; ",""))</f>
        <v/>
      </c>
      <c r="BA40" s="94" t="str">
        <f t="shared" si="3"/>
        <v/>
      </c>
      <c r="BB40" s="94" t="str">
        <f>IF(NOT(ISNUMBER($K40)),"",IF(INDEX('Learning Skills'!$C$7:$C$46,$K40)="","","Responsibility "&amp;INDEX('Learning Skills'!$C$7:$C$46,$K40)&amp;"; ")&amp;IF(INDEX('Learning Skills'!$D$7:$D$46,$K40)="","","Organization "&amp;INDEX('Learning Skills'!$D$7:$D$46,$K40)&amp;"; ")&amp;IF(INDEX('Learning Skills'!$E$7:$E$46,$K40)="","","Independent Work "&amp;INDEX('Learning Skills'!$E$7:$E$46,$K40)&amp;"; ")&amp;IF(INDEX('Learning Skills'!$F$7:$F$46,$K40)="","","Collaboration "&amp;INDEX('Learning Skills'!$F$7:$F$46,$K40)&amp;"; ")&amp;IF(INDEX('Learning Skills'!$G$7:$G$46,$K40)="","","Initiative "&amp;INDEX('Learning Skills'!$G$7:$G$46,$K40)&amp;"; ")&amp;IF(INDEX('Learning Skills'!$H$7:$H$46,$K40)="","","Self-Regulation "&amp;INDEX('Learning Skills'!$H$7:$H$46,$K40)&amp;"; "))</f>
        <v/>
      </c>
    </row>
    <row r="41" spans="1:54" ht="62" customHeight="1" x14ac:dyDescent="0.45">
      <c r="A41" s="95" t="str">
        <f>IF(Gradebook!$B47="","",Gradebook!$A47)</f>
        <v/>
      </c>
      <c r="B41" s="95" t="str">
        <f>IF($A41="","",Gradebook!$C47&amp;"")</f>
        <v/>
      </c>
      <c r="C41" s="96" t="str">
        <f>IF($A41="","",Gradebook!$D47)</f>
        <v/>
      </c>
      <c r="D41" s="95" t="str">
        <f>IF($A41="","",Gradebook!$E47&amp;"")</f>
        <v/>
      </c>
      <c r="E41" s="95" t="str">
        <f t="shared" si="0"/>
        <v/>
      </c>
      <c r="F41" s="95" t="str">
        <f t="shared" si="1"/>
        <v/>
      </c>
      <c r="G41" s="95" t="str">
        <f>IF($A41="","",Gradebook!$L47&amp;"")</f>
        <v/>
      </c>
      <c r="H41" s="95" t="str">
        <f t="shared" si="2"/>
        <v/>
      </c>
      <c r="I41" s="95" t="str">
        <f>IF(NOT(ISNUMBER($K41)),"",INDEX('Learning Skills'!$I$7:$I$46,$K41)&amp;"")</f>
        <v/>
      </c>
      <c r="K41" s="94" t="str">
        <f>IF($A41="","",IFERROR(MATCH($A41,'Learning Skills'!$A$7:$A$46,0),""))</f>
        <v/>
      </c>
      <c r="L41" s="94" t="str">
        <f>IF(OR($A41="",Gradebook!M47=""),"",IF(Gradebook!M$3="","Assignment 1",Gradebook!M$3)&amp;" "&amp;IF(ISNUMBER(Gradebook!M47),TEXT(Gradebook!M47/(Gradebook!M$6+100*(Gradebook!M$6="")),"0%"),IF(Gradebook!M47="M","missing","exempt"))&amp;"; ")</f>
        <v/>
      </c>
      <c r="M41" s="94" t="str">
        <f>IF(OR($A41="",Gradebook!N47=""),"",IF(Gradebook!N$3="","Assignment 2",Gradebook!N$3)&amp;" "&amp;IF(ISNUMBER(Gradebook!N47),TEXT(Gradebook!N47/(Gradebook!N$6+100*(Gradebook!N$6="")),"0%"),IF(Gradebook!N47="M","missing","exempt"))&amp;"; ")</f>
        <v/>
      </c>
      <c r="N41" s="94" t="str">
        <f>IF(OR($A41="",Gradebook!O47=""),"",IF(Gradebook!O$3="","Assignment 3",Gradebook!O$3)&amp;" "&amp;IF(ISNUMBER(Gradebook!O47),TEXT(Gradebook!O47/(Gradebook!O$6+100*(Gradebook!O$6="")),"0%"),IF(Gradebook!O47="M","missing","exempt"))&amp;"; ")</f>
        <v/>
      </c>
      <c r="O41" s="94" t="str">
        <f>IF(OR($A41="",Gradebook!P47=""),"",IF(Gradebook!P$3="","Assignment 4",Gradebook!P$3)&amp;" "&amp;IF(ISNUMBER(Gradebook!P47),TEXT(Gradebook!P47/(Gradebook!P$6+100*(Gradebook!P$6="")),"0%"),IF(Gradebook!P47="M","missing","exempt"))&amp;"; ")</f>
        <v/>
      </c>
      <c r="P41" s="94" t="str">
        <f>IF(OR($A41="",Gradebook!Q47=""),"",IF(Gradebook!Q$3="","Assignment 5",Gradebook!Q$3)&amp;" "&amp;IF(ISNUMBER(Gradebook!Q47),TEXT(Gradebook!Q47/(Gradebook!Q$6+100*(Gradebook!Q$6="")),"0%"),IF(Gradebook!Q47="M","missing","exempt"))&amp;"; ")</f>
        <v/>
      </c>
      <c r="Q41" s="94" t="str">
        <f>IF(OR($A41="",Gradebook!R47=""),"",IF(Gradebook!R$3="","Assignment 6",Gradebook!R$3)&amp;" "&amp;IF(ISNUMBER(Gradebook!R47),TEXT(Gradebook!R47/(Gradebook!R$6+100*(Gradebook!R$6="")),"0%"),IF(Gradebook!R47="M","missing","exempt"))&amp;"; ")</f>
        <v/>
      </c>
      <c r="R41" s="94" t="str">
        <f>IF(OR($A41="",Gradebook!S47=""),"",IF(Gradebook!S$3="","Assignment 7",Gradebook!S$3)&amp;" "&amp;IF(ISNUMBER(Gradebook!S47),TEXT(Gradebook!S47/(Gradebook!S$6+100*(Gradebook!S$6="")),"0%"),IF(Gradebook!S47="M","missing","exempt"))&amp;"; ")</f>
        <v/>
      </c>
      <c r="S41" s="94" t="str">
        <f>IF(OR($A41="",Gradebook!T47=""),"",IF(Gradebook!T$3="","Assignment 8",Gradebook!T$3)&amp;" "&amp;IF(ISNUMBER(Gradebook!T47),TEXT(Gradebook!T47/(Gradebook!T$6+100*(Gradebook!T$6="")),"0%"),IF(Gradebook!T47="M","missing","exempt"))&amp;"; ")</f>
        <v/>
      </c>
      <c r="T41" s="94" t="str">
        <f>IF(OR($A41="",Gradebook!U47=""),"",IF(Gradebook!U$3="","Assignment 9",Gradebook!U$3)&amp;" "&amp;IF(ISNUMBER(Gradebook!U47),TEXT(Gradebook!U47/(Gradebook!U$6+100*(Gradebook!U$6="")),"0%"),IF(Gradebook!U47="M","missing","exempt"))&amp;"; ")</f>
        <v/>
      </c>
      <c r="U41" s="94" t="str">
        <f>IF(OR($A41="",Gradebook!V47=""),"",IF(Gradebook!V$3="","Assignment 10",Gradebook!V$3)&amp;" "&amp;IF(ISNUMBER(Gradebook!V47),TEXT(Gradebook!V47/(Gradebook!V$6+100*(Gradebook!V$6="")),"0%"),IF(Gradebook!V47="M","missing","exempt"))&amp;"; ")</f>
        <v/>
      </c>
      <c r="V41" s="94" t="str">
        <f>IF(OR($A41="",Gradebook!W47=""),"",IF(Gradebook!W$3="","Assignment 11",Gradebook!W$3)&amp;" "&amp;IF(ISNUMBER(Gradebook!W47),TEXT(Gradebook!W47/(Gradebook!W$6+100*(Gradebook!W$6="")),"0%"),IF(Gradebook!W47="M","missing","exempt"))&amp;"; ")</f>
        <v/>
      </c>
      <c r="W41" s="94" t="str">
        <f>IF(OR($A41="",Gradebook!X47=""),"",IF(Gradebook!X$3="","Assignment 12",Gradebook!X$3)&amp;" "&amp;IF(ISNUMBER(Gradebook!X47),TEXT(Gradebook!X47/(Gradebook!X$6+100*(Gradebook!X$6="")),"0%"),IF(Gradebook!X47="M","missing","exempt"))&amp;"; ")</f>
        <v/>
      </c>
      <c r="X41" s="94" t="str">
        <f>IF(OR($A41="",Gradebook!Y47=""),"",IF(Gradebook!Y$3="","Assignment 13",Gradebook!Y$3)&amp;" "&amp;IF(ISNUMBER(Gradebook!Y47),TEXT(Gradebook!Y47/(Gradebook!Y$6+100*(Gradebook!Y$6="")),"0%"),IF(Gradebook!Y47="M","missing","exempt"))&amp;"; ")</f>
        <v/>
      </c>
      <c r="Y41" s="94" t="str">
        <f>IF(OR($A41="",Gradebook!Z47=""),"",IF(Gradebook!Z$3="","Assignment 14",Gradebook!Z$3)&amp;" "&amp;IF(ISNUMBER(Gradebook!Z47),TEXT(Gradebook!Z47/(Gradebook!Z$6+100*(Gradebook!Z$6="")),"0%"),IF(Gradebook!Z47="M","missing","exempt"))&amp;"; ")</f>
        <v/>
      </c>
      <c r="Z41" s="94" t="str">
        <f>IF(OR($A41="",Gradebook!AA47=""),"",IF(Gradebook!AA$3="","Assignment 15",Gradebook!AA$3)&amp;" "&amp;IF(ISNUMBER(Gradebook!AA47),TEXT(Gradebook!AA47/(Gradebook!AA$6+100*(Gradebook!AA$6="")),"0%"),IF(Gradebook!AA47="M","missing","exempt"))&amp;"; ")</f>
        <v/>
      </c>
      <c r="AA41" s="94" t="str">
        <f>IF(OR($A41="",Gradebook!AB47=""),"",IF(Gradebook!AB$3="","Assignment 16",Gradebook!AB$3)&amp;" "&amp;IF(ISNUMBER(Gradebook!AB47),TEXT(Gradebook!AB47/(Gradebook!AB$6+100*(Gradebook!AB$6="")),"0%"),IF(Gradebook!AB47="M","missing","exempt"))&amp;"; ")</f>
        <v/>
      </c>
      <c r="AB41" s="94" t="str">
        <f>IF(OR($A41="",Gradebook!AC47=""),"",IF(Gradebook!AC$3="","Assignment 17",Gradebook!AC$3)&amp;" "&amp;IF(ISNUMBER(Gradebook!AC47),TEXT(Gradebook!AC47/(Gradebook!AC$6+100*(Gradebook!AC$6="")),"0%"),IF(Gradebook!AC47="M","missing","exempt"))&amp;"; ")</f>
        <v/>
      </c>
      <c r="AC41" s="94" t="str">
        <f>IF(OR($A41="",Gradebook!AD47=""),"",IF(Gradebook!AD$3="","Assignment 18",Gradebook!AD$3)&amp;" "&amp;IF(ISNUMBER(Gradebook!AD47),TEXT(Gradebook!AD47/(Gradebook!AD$6+100*(Gradebook!AD$6="")),"0%"),IF(Gradebook!AD47="M","missing","exempt"))&amp;"; ")</f>
        <v/>
      </c>
      <c r="AD41" s="94" t="str">
        <f>IF(OR($A41="",Gradebook!AE47=""),"",IF(Gradebook!AE$3="","Assignment 19",Gradebook!AE$3)&amp;" "&amp;IF(ISNUMBER(Gradebook!AE47),TEXT(Gradebook!AE47/(Gradebook!AE$6+100*(Gradebook!AE$6="")),"0%"),IF(Gradebook!AE47="M","missing","exempt"))&amp;"; ")</f>
        <v/>
      </c>
      <c r="AE41" s="94" t="str">
        <f>IF(OR($A41="",Gradebook!AF47=""),"",IF(Gradebook!AF$3="","Assignment 20",Gradebook!AF$3)&amp;" "&amp;IF(ISNUMBER(Gradebook!AF47),TEXT(Gradebook!AF47/(Gradebook!AF$6+100*(Gradebook!AF$6="")),"0%"),IF(Gradebook!AF47="M","missing","exempt"))&amp;"; ")</f>
        <v/>
      </c>
      <c r="AF41" s="94" t="str">
        <f>IF(OR($A41="",Gradebook!AG47=""),"",IF(Gradebook!AG$3="","Assignment 21",Gradebook!AG$3)&amp;" "&amp;IF(ISNUMBER(Gradebook!AG47),TEXT(Gradebook!AG47/(Gradebook!AG$6+100*(Gradebook!AG$6="")),"0%"),IF(Gradebook!AG47="M","missing","exempt"))&amp;"; ")</f>
        <v/>
      </c>
      <c r="AG41" s="94" t="str">
        <f>IF(OR($A41="",Gradebook!AH47=""),"",IF(Gradebook!AH$3="","Assignment 22",Gradebook!AH$3)&amp;" "&amp;IF(ISNUMBER(Gradebook!AH47),TEXT(Gradebook!AH47/(Gradebook!AH$6+100*(Gradebook!AH$6="")),"0%"),IF(Gradebook!AH47="M","missing","exempt"))&amp;"; ")</f>
        <v/>
      </c>
      <c r="AH41" s="94" t="str">
        <f>IF(OR($A41="",Gradebook!AI47=""),"",IF(Gradebook!AI$3="","Assignment 23",Gradebook!AI$3)&amp;" "&amp;IF(ISNUMBER(Gradebook!AI47),TEXT(Gradebook!AI47/(Gradebook!AI$6+100*(Gradebook!AI$6="")),"0%"),IF(Gradebook!AI47="M","missing","exempt"))&amp;"; ")</f>
        <v/>
      </c>
      <c r="AI41" s="94" t="str">
        <f>IF(OR($A41="",Gradebook!AJ47=""),"",IF(Gradebook!AJ$3="","Assignment 24",Gradebook!AJ$3)&amp;" "&amp;IF(ISNUMBER(Gradebook!AJ47),TEXT(Gradebook!AJ47/(Gradebook!AJ$6+100*(Gradebook!AJ$6="")),"0%"),IF(Gradebook!AJ47="M","missing","exempt"))&amp;"; ")</f>
        <v/>
      </c>
      <c r="AJ41" s="94" t="str">
        <f>IF(OR($A41="",Gradebook!AK47=""),"",IF(Gradebook!AK$3="","Assignment 25",Gradebook!AK$3)&amp;" "&amp;IF(ISNUMBER(Gradebook!AK47),TEXT(Gradebook!AK47/(Gradebook!AK$6+100*(Gradebook!AK$6="")),"0%"),IF(Gradebook!AK47="M","missing","exempt"))&amp;"; ")</f>
        <v/>
      </c>
      <c r="AK41" s="94" t="str">
        <f>IF(OR($A41="",Gradebook!AL47=""),"",IF(Gradebook!AL$3="","Assignment 26",Gradebook!AL$3)&amp;" "&amp;IF(ISNUMBER(Gradebook!AL47),TEXT(Gradebook!AL47/(Gradebook!AL$6+100*(Gradebook!AL$6="")),"0%"),IF(Gradebook!AL47="M","missing","exempt"))&amp;"; ")</f>
        <v/>
      </c>
      <c r="AL41" s="94" t="str">
        <f>IF(OR($A41="",Gradebook!AM47=""),"",IF(Gradebook!AM$3="","Assignment 27",Gradebook!AM$3)&amp;" "&amp;IF(ISNUMBER(Gradebook!AM47),TEXT(Gradebook!AM47/(Gradebook!AM$6+100*(Gradebook!AM$6="")),"0%"),IF(Gradebook!AM47="M","missing","exempt"))&amp;"; ")</f>
        <v/>
      </c>
      <c r="AM41" s="94" t="str">
        <f>IF(OR($A41="",Gradebook!AN47=""),"",IF(Gradebook!AN$3="","Assignment 28",Gradebook!AN$3)&amp;" "&amp;IF(ISNUMBER(Gradebook!AN47),TEXT(Gradebook!AN47/(Gradebook!AN$6+100*(Gradebook!AN$6="")),"0%"),IF(Gradebook!AN47="M","missing","exempt"))&amp;"; ")</f>
        <v/>
      </c>
      <c r="AN41" s="94" t="str">
        <f>IF(OR($A41="",Gradebook!AO47=""),"",IF(Gradebook!AO$3="","Assignment 29",Gradebook!AO$3)&amp;" "&amp;IF(ISNUMBER(Gradebook!AO47),TEXT(Gradebook!AO47/(Gradebook!AO$6+100*(Gradebook!AO$6="")),"0%"),IF(Gradebook!AO47="M","missing","exempt"))&amp;"; ")</f>
        <v/>
      </c>
      <c r="AO41" s="94" t="str">
        <f>IF(OR($A41="",Gradebook!AP47=""),"",IF(Gradebook!AP$3="","Assignment 30",Gradebook!AP$3)&amp;" "&amp;IF(ISNUMBER(Gradebook!AP47),TEXT(Gradebook!AP47/(Gradebook!AP$6+100*(Gradebook!AP$6="")),"0%"),IF(Gradebook!AP47="M","missing","exempt"))&amp;"; ")</f>
        <v/>
      </c>
      <c r="AP41" s="94" t="str">
        <f>IF(OR($A41="",Gradebook!AQ47=""),"",IF(Gradebook!AQ$3="","Assignment 31",Gradebook!AQ$3)&amp;" "&amp;IF(ISNUMBER(Gradebook!AQ47),TEXT(Gradebook!AQ47/(Gradebook!AQ$6+100*(Gradebook!AQ$6="")),"0%"),IF(Gradebook!AQ47="M","missing","exempt"))&amp;"; ")</f>
        <v/>
      </c>
      <c r="AQ41" s="94" t="str">
        <f>IF(OR($A41="",Gradebook!AR47=""),"",IF(Gradebook!AR$3="","Assignment 32",Gradebook!AR$3)&amp;" "&amp;IF(ISNUMBER(Gradebook!AR47),TEXT(Gradebook!AR47/(Gradebook!AR$6+100*(Gradebook!AR$6="")),"0%"),IF(Gradebook!AR47="M","missing","exempt"))&amp;"; ")</f>
        <v/>
      </c>
      <c r="AR41" s="94" t="str">
        <f>IF(OR($A41="",Gradebook!AS47=""),"",IF(Gradebook!AS$3="","Assignment 33",Gradebook!AS$3)&amp;" "&amp;IF(ISNUMBER(Gradebook!AS47),TEXT(Gradebook!AS47/(Gradebook!AS$6+100*(Gradebook!AS$6="")),"0%"),IF(Gradebook!AS47="M","missing","exempt"))&amp;"; ")</f>
        <v/>
      </c>
      <c r="AS41" s="94" t="str">
        <f>IF(OR($A41="",Gradebook!AT47=""),"",IF(Gradebook!AT$3="","Assignment 34",Gradebook!AT$3)&amp;" "&amp;IF(ISNUMBER(Gradebook!AT47),TEXT(Gradebook!AT47/(Gradebook!AT$6+100*(Gradebook!AT$6="")),"0%"),IF(Gradebook!AT47="M","missing","exempt"))&amp;"; ")</f>
        <v/>
      </c>
      <c r="AT41" s="94" t="str">
        <f>IF(OR($A41="",Gradebook!AU47=""),"",IF(Gradebook!AU$3="","Assignment 35",Gradebook!AU$3)&amp;" "&amp;IF(ISNUMBER(Gradebook!AU47),TEXT(Gradebook!AU47/(Gradebook!AU$6+100*(Gradebook!AU$6="")),"0%"),IF(Gradebook!AU47="M","missing","exempt"))&amp;"; ")</f>
        <v/>
      </c>
      <c r="AU41" s="94" t="str">
        <f>IF(OR($A41="",Gradebook!AV47=""),"",IF(Gradebook!AV$3="","Assignment 36",Gradebook!AV$3)&amp;" "&amp;IF(ISNUMBER(Gradebook!AV47),TEXT(Gradebook!AV47/(Gradebook!AV$6+100*(Gradebook!AV$6="")),"0%"),IF(Gradebook!AV47="M","missing","exempt"))&amp;"; ")</f>
        <v/>
      </c>
      <c r="AV41" s="94" t="str">
        <f>IF(OR($A41="",Gradebook!AW47=""),"",IF(Gradebook!AW$3="","Assignment 37",Gradebook!AW$3)&amp;" "&amp;IF(ISNUMBER(Gradebook!AW47),TEXT(Gradebook!AW47/(Gradebook!AW$6+100*(Gradebook!AW$6="")),"0%"),IF(Gradebook!AW47="M","missing","exempt"))&amp;"; ")</f>
        <v/>
      </c>
      <c r="AW41" s="94" t="str">
        <f>IF(OR($A41="",Gradebook!AX47=""),"",IF(Gradebook!AX$3="","Assignment 38",Gradebook!AX$3)&amp;" "&amp;IF(ISNUMBER(Gradebook!AX47),TEXT(Gradebook!AX47/(Gradebook!AX$6+100*(Gradebook!AX$6="")),"0%"),IF(Gradebook!AX47="M","missing","exempt"))&amp;"; ")</f>
        <v/>
      </c>
      <c r="AX41" s="94" t="str">
        <f>IF(OR($A41="",Gradebook!AY47=""),"",IF(Gradebook!AY$3="","Assignment 39",Gradebook!AY$3)&amp;" "&amp;IF(ISNUMBER(Gradebook!AY47),TEXT(Gradebook!AY47/(Gradebook!AY$6+100*(Gradebook!AY$6="")),"0%"),IF(Gradebook!AY47="M","missing","exempt"))&amp;"; ")</f>
        <v/>
      </c>
      <c r="AY41" s="94" t="str">
        <f>IF(OR($A41="",Gradebook!AZ47=""),"",IF(Gradebook!AZ$3="","Assignment 40",Gradebook!AZ$3)&amp;" "&amp;IF(ISNUMBER(Gradebook!AZ47),TEXT(Gradebook!AZ47/(Gradebook!AZ$6+100*(Gradebook!AZ$6="")),"0%"),IF(Gradebook!AZ47="M","missing","exempt"))&amp;"; ")</f>
        <v/>
      </c>
      <c r="AZ41" s="94" t="str">
        <f>IF($A41="","",IF(ISNUMBER(Gradebook!F47),Gradebook!F$3&amp;" "&amp;TEXT(Gradebook!F47,"0%")&amp;"; ","")&amp;IF(ISNUMBER(Gradebook!G47),Gradebook!G$3&amp;" "&amp;TEXT(Gradebook!G47,"0%")&amp;"; ","")&amp;IF(ISNUMBER(Gradebook!H47),Gradebook!H$3&amp;" "&amp;TEXT(Gradebook!H47,"0%")&amp;"; ","")&amp;IF(ISNUMBER(Gradebook!I47),Gradebook!I$3&amp;" "&amp;TEXT(Gradebook!I47,"0%")&amp;"; ","")&amp;IF(ISNUMBER(Gradebook!J47),Gradebook!J$3&amp;" "&amp;TEXT(Gradebook!J47,"0%")&amp;"; ","")&amp;IF(ISNUMBER(Gradebook!K47),Gradebook!K$3&amp;" "&amp;TEXT(Gradebook!K47,"0%")&amp;"; ",""))</f>
        <v/>
      </c>
      <c r="BA41" s="94" t="str">
        <f t="shared" si="3"/>
        <v/>
      </c>
      <c r="BB41" s="94" t="str">
        <f>IF(NOT(ISNUMBER($K41)),"",IF(INDEX('Learning Skills'!$C$7:$C$46,$K41)="","","Responsibility "&amp;INDEX('Learning Skills'!$C$7:$C$46,$K41)&amp;"; ")&amp;IF(INDEX('Learning Skills'!$D$7:$D$46,$K41)="","","Organization "&amp;INDEX('Learning Skills'!$D$7:$D$46,$K41)&amp;"; ")&amp;IF(INDEX('Learning Skills'!$E$7:$E$46,$K41)="","","Independent Work "&amp;INDEX('Learning Skills'!$E$7:$E$46,$K41)&amp;"; ")&amp;IF(INDEX('Learning Skills'!$F$7:$F$46,$K41)="","","Collaboration "&amp;INDEX('Learning Skills'!$F$7:$F$46,$K41)&amp;"; ")&amp;IF(INDEX('Learning Skills'!$G$7:$G$46,$K41)="","","Initiative "&amp;INDEX('Learning Skills'!$G$7:$G$46,$K41)&amp;"; ")&amp;IF(INDEX('Learning Skills'!$H$7:$H$46,$K41)="","","Self-Regulation "&amp;INDEX('Learning Skills'!$H$7:$H$46,$K41)&amp;"; "))</f>
        <v/>
      </c>
    </row>
    <row r="42" spans="1:54" ht="62" customHeight="1" x14ac:dyDescent="0.45">
      <c r="A42" s="95" t="str">
        <f>IF(Gradebook!$B48="","",Gradebook!$A48)</f>
        <v/>
      </c>
      <c r="B42" s="95" t="str">
        <f>IF($A42="","",Gradebook!$C48&amp;"")</f>
        <v/>
      </c>
      <c r="C42" s="96" t="str">
        <f>IF($A42="","",Gradebook!$D48)</f>
        <v/>
      </c>
      <c r="D42" s="95" t="str">
        <f>IF($A42="","",Gradebook!$E48&amp;"")</f>
        <v/>
      </c>
      <c r="E42" s="95" t="str">
        <f t="shared" si="0"/>
        <v/>
      </c>
      <c r="F42" s="95" t="str">
        <f t="shared" si="1"/>
        <v/>
      </c>
      <c r="G42" s="95" t="str">
        <f>IF($A42="","",Gradebook!$L48&amp;"")</f>
        <v/>
      </c>
      <c r="H42" s="95" t="str">
        <f t="shared" si="2"/>
        <v/>
      </c>
      <c r="I42" s="95" t="str">
        <f>IF(NOT(ISNUMBER($K42)),"",INDEX('Learning Skills'!$I$7:$I$46,$K42)&amp;"")</f>
        <v/>
      </c>
      <c r="K42" s="94" t="str">
        <f>IF($A42="","",IFERROR(MATCH($A42,'Learning Skills'!$A$7:$A$46,0),""))</f>
        <v/>
      </c>
      <c r="L42" s="94" t="str">
        <f>IF(OR($A42="",Gradebook!M48=""),"",IF(Gradebook!M$3="","Assignment 1",Gradebook!M$3)&amp;" "&amp;IF(ISNUMBER(Gradebook!M48),TEXT(Gradebook!M48/(Gradebook!M$6+100*(Gradebook!M$6="")),"0%"),IF(Gradebook!M48="M","missing","exempt"))&amp;"; ")</f>
        <v/>
      </c>
      <c r="M42" s="94" t="str">
        <f>IF(OR($A42="",Gradebook!N48=""),"",IF(Gradebook!N$3="","Assignment 2",Gradebook!N$3)&amp;" "&amp;IF(ISNUMBER(Gradebook!N48),TEXT(Gradebook!N48/(Gradebook!N$6+100*(Gradebook!N$6="")),"0%"),IF(Gradebook!N48="M","missing","exempt"))&amp;"; ")</f>
        <v/>
      </c>
      <c r="N42" s="94" t="str">
        <f>IF(OR($A42="",Gradebook!O48=""),"",IF(Gradebook!O$3="","Assignment 3",Gradebook!O$3)&amp;" "&amp;IF(ISNUMBER(Gradebook!O48),TEXT(Gradebook!O48/(Gradebook!O$6+100*(Gradebook!O$6="")),"0%"),IF(Gradebook!O48="M","missing","exempt"))&amp;"; ")</f>
        <v/>
      </c>
      <c r="O42" s="94" t="str">
        <f>IF(OR($A42="",Gradebook!P48=""),"",IF(Gradebook!P$3="","Assignment 4",Gradebook!P$3)&amp;" "&amp;IF(ISNUMBER(Gradebook!P48),TEXT(Gradebook!P48/(Gradebook!P$6+100*(Gradebook!P$6="")),"0%"),IF(Gradebook!P48="M","missing","exempt"))&amp;"; ")</f>
        <v/>
      </c>
      <c r="P42" s="94" t="str">
        <f>IF(OR($A42="",Gradebook!Q48=""),"",IF(Gradebook!Q$3="","Assignment 5",Gradebook!Q$3)&amp;" "&amp;IF(ISNUMBER(Gradebook!Q48),TEXT(Gradebook!Q48/(Gradebook!Q$6+100*(Gradebook!Q$6="")),"0%"),IF(Gradebook!Q48="M","missing","exempt"))&amp;"; ")</f>
        <v/>
      </c>
      <c r="Q42" s="94" t="str">
        <f>IF(OR($A42="",Gradebook!R48=""),"",IF(Gradebook!R$3="","Assignment 6",Gradebook!R$3)&amp;" "&amp;IF(ISNUMBER(Gradebook!R48),TEXT(Gradebook!R48/(Gradebook!R$6+100*(Gradebook!R$6="")),"0%"),IF(Gradebook!R48="M","missing","exempt"))&amp;"; ")</f>
        <v/>
      </c>
      <c r="R42" s="94" t="str">
        <f>IF(OR($A42="",Gradebook!S48=""),"",IF(Gradebook!S$3="","Assignment 7",Gradebook!S$3)&amp;" "&amp;IF(ISNUMBER(Gradebook!S48),TEXT(Gradebook!S48/(Gradebook!S$6+100*(Gradebook!S$6="")),"0%"),IF(Gradebook!S48="M","missing","exempt"))&amp;"; ")</f>
        <v/>
      </c>
      <c r="S42" s="94" t="str">
        <f>IF(OR($A42="",Gradebook!T48=""),"",IF(Gradebook!T$3="","Assignment 8",Gradebook!T$3)&amp;" "&amp;IF(ISNUMBER(Gradebook!T48),TEXT(Gradebook!T48/(Gradebook!T$6+100*(Gradebook!T$6="")),"0%"),IF(Gradebook!T48="M","missing","exempt"))&amp;"; ")</f>
        <v/>
      </c>
      <c r="T42" s="94" t="str">
        <f>IF(OR($A42="",Gradebook!U48=""),"",IF(Gradebook!U$3="","Assignment 9",Gradebook!U$3)&amp;" "&amp;IF(ISNUMBER(Gradebook!U48),TEXT(Gradebook!U48/(Gradebook!U$6+100*(Gradebook!U$6="")),"0%"),IF(Gradebook!U48="M","missing","exempt"))&amp;"; ")</f>
        <v/>
      </c>
      <c r="U42" s="94" t="str">
        <f>IF(OR($A42="",Gradebook!V48=""),"",IF(Gradebook!V$3="","Assignment 10",Gradebook!V$3)&amp;" "&amp;IF(ISNUMBER(Gradebook!V48),TEXT(Gradebook!V48/(Gradebook!V$6+100*(Gradebook!V$6="")),"0%"),IF(Gradebook!V48="M","missing","exempt"))&amp;"; ")</f>
        <v/>
      </c>
      <c r="V42" s="94" t="str">
        <f>IF(OR($A42="",Gradebook!W48=""),"",IF(Gradebook!W$3="","Assignment 11",Gradebook!W$3)&amp;" "&amp;IF(ISNUMBER(Gradebook!W48),TEXT(Gradebook!W48/(Gradebook!W$6+100*(Gradebook!W$6="")),"0%"),IF(Gradebook!W48="M","missing","exempt"))&amp;"; ")</f>
        <v/>
      </c>
      <c r="W42" s="94" t="str">
        <f>IF(OR($A42="",Gradebook!X48=""),"",IF(Gradebook!X$3="","Assignment 12",Gradebook!X$3)&amp;" "&amp;IF(ISNUMBER(Gradebook!X48),TEXT(Gradebook!X48/(Gradebook!X$6+100*(Gradebook!X$6="")),"0%"),IF(Gradebook!X48="M","missing","exempt"))&amp;"; ")</f>
        <v/>
      </c>
      <c r="X42" s="94" t="str">
        <f>IF(OR($A42="",Gradebook!Y48=""),"",IF(Gradebook!Y$3="","Assignment 13",Gradebook!Y$3)&amp;" "&amp;IF(ISNUMBER(Gradebook!Y48),TEXT(Gradebook!Y48/(Gradebook!Y$6+100*(Gradebook!Y$6="")),"0%"),IF(Gradebook!Y48="M","missing","exempt"))&amp;"; ")</f>
        <v/>
      </c>
      <c r="Y42" s="94" t="str">
        <f>IF(OR($A42="",Gradebook!Z48=""),"",IF(Gradebook!Z$3="","Assignment 14",Gradebook!Z$3)&amp;" "&amp;IF(ISNUMBER(Gradebook!Z48),TEXT(Gradebook!Z48/(Gradebook!Z$6+100*(Gradebook!Z$6="")),"0%"),IF(Gradebook!Z48="M","missing","exempt"))&amp;"; ")</f>
        <v/>
      </c>
      <c r="Z42" s="94" t="str">
        <f>IF(OR($A42="",Gradebook!AA48=""),"",IF(Gradebook!AA$3="","Assignment 15",Gradebook!AA$3)&amp;" "&amp;IF(ISNUMBER(Gradebook!AA48),TEXT(Gradebook!AA48/(Gradebook!AA$6+100*(Gradebook!AA$6="")),"0%"),IF(Gradebook!AA48="M","missing","exempt"))&amp;"; ")</f>
        <v/>
      </c>
      <c r="AA42" s="94" t="str">
        <f>IF(OR($A42="",Gradebook!AB48=""),"",IF(Gradebook!AB$3="","Assignment 16",Gradebook!AB$3)&amp;" "&amp;IF(ISNUMBER(Gradebook!AB48),TEXT(Gradebook!AB48/(Gradebook!AB$6+100*(Gradebook!AB$6="")),"0%"),IF(Gradebook!AB48="M","missing","exempt"))&amp;"; ")</f>
        <v/>
      </c>
      <c r="AB42" s="94" t="str">
        <f>IF(OR($A42="",Gradebook!AC48=""),"",IF(Gradebook!AC$3="","Assignment 17",Gradebook!AC$3)&amp;" "&amp;IF(ISNUMBER(Gradebook!AC48),TEXT(Gradebook!AC48/(Gradebook!AC$6+100*(Gradebook!AC$6="")),"0%"),IF(Gradebook!AC48="M","missing","exempt"))&amp;"; ")</f>
        <v/>
      </c>
      <c r="AC42" s="94" t="str">
        <f>IF(OR($A42="",Gradebook!AD48=""),"",IF(Gradebook!AD$3="","Assignment 18",Gradebook!AD$3)&amp;" "&amp;IF(ISNUMBER(Gradebook!AD48),TEXT(Gradebook!AD48/(Gradebook!AD$6+100*(Gradebook!AD$6="")),"0%"),IF(Gradebook!AD48="M","missing","exempt"))&amp;"; ")</f>
        <v/>
      </c>
      <c r="AD42" s="94" t="str">
        <f>IF(OR($A42="",Gradebook!AE48=""),"",IF(Gradebook!AE$3="","Assignment 19",Gradebook!AE$3)&amp;" "&amp;IF(ISNUMBER(Gradebook!AE48),TEXT(Gradebook!AE48/(Gradebook!AE$6+100*(Gradebook!AE$6="")),"0%"),IF(Gradebook!AE48="M","missing","exempt"))&amp;"; ")</f>
        <v/>
      </c>
      <c r="AE42" s="94" t="str">
        <f>IF(OR($A42="",Gradebook!AF48=""),"",IF(Gradebook!AF$3="","Assignment 20",Gradebook!AF$3)&amp;" "&amp;IF(ISNUMBER(Gradebook!AF48),TEXT(Gradebook!AF48/(Gradebook!AF$6+100*(Gradebook!AF$6="")),"0%"),IF(Gradebook!AF48="M","missing","exempt"))&amp;"; ")</f>
        <v/>
      </c>
      <c r="AF42" s="94" t="str">
        <f>IF(OR($A42="",Gradebook!AG48=""),"",IF(Gradebook!AG$3="","Assignment 21",Gradebook!AG$3)&amp;" "&amp;IF(ISNUMBER(Gradebook!AG48),TEXT(Gradebook!AG48/(Gradebook!AG$6+100*(Gradebook!AG$6="")),"0%"),IF(Gradebook!AG48="M","missing","exempt"))&amp;"; ")</f>
        <v/>
      </c>
      <c r="AG42" s="94" t="str">
        <f>IF(OR($A42="",Gradebook!AH48=""),"",IF(Gradebook!AH$3="","Assignment 22",Gradebook!AH$3)&amp;" "&amp;IF(ISNUMBER(Gradebook!AH48),TEXT(Gradebook!AH48/(Gradebook!AH$6+100*(Gradebook!AH$6="")),"0%"),IF(Gradebook!AH48="M","missing","exempt"))&amp;"; ")</f>
        <v/>
      </c>
      <c r="AH42" s="94" t="str">
        <f>IF(OR($A42="",Gradebook!AI48=""),"",IF(Gradebook!AI$3="","Assignment 23",Gradebook!AI$3)&amp;" "&amp;IF(ISNUMBER(Gradebook!AI48),TEXT(Gradebook!AI48/(Gradebook!AI$6+100*(Gradebook!AI$6="")),"0%"),IF(Gradebook!AI48="M","missing","exempt"))&amp;"; ")</f>
        <v/>
      </c>
      <c r="AI42" s="94" t="str">
        <f>IF(OR($A42="",Gradebook!AJ48=""),"",IF(Gradebook!AJ$3="","Assignment 24",Gradebook!AJ$3)&amp;" "&amp;IF(ISNUMBER(Gradebook!AJ48),TEXT(Gradebook!AJ48/(Gradebook!AJ$6+100*(Gradebook!AJ$6="")),"0%"),IF(Gradebook!AJ48="M","missing","exempt"))&amp;"; ")</f>
        <v/>
      </c>
      <c r="AJ42" s="94" t="str">
        <f>IF(OR($A42="",Gradebook!AK48=""),"",IF(Gradebook!AK$3="","Assignment 25",Gradebook!AK$3)&amp;" "&amp;IF(ISNUMBER(Gradebook!AK48),TEXT(Gradebook!AK48/(Gradebook!AK$6+100*(Gradebook!AK$6="")),"0%"),IF(Gradebook!AK48="M","missing","exempt"))&amp;"; ")</f>
        <v/>
      </c>
      <c r="AK42" s="94" t="str">
        <f>IF(OR($A42="",Gradebook!AL48=""),"",IF(Gradebook!AL$3="","Assignment 26",Gradebook!AL$3)&amp;" "&amp;IF(ISNUMBER(Gradebook!AL48),TEXT(Gradebook!AL48/(Gradebook!AL$6+100*(Gradebook!AL$6="")),"0%"),IF(Gradebook!AL48="M","missing","exempt"))&amp;"; ")</f>
        <v/>
      </c>
      <c r="AL42" s="94" t="str">
        <f>IF(OR($A42="",Gradebook!AM48=""),"",IF(Gradebook!AM$3="","Assignment 27",Gradebook!AM$3)&amp;" "&amp;IF(ISNUMBER(Gradebook!AM48),TEXT(Gradebook!AM48/(Gradebook!AM$6+100*(Gradebook!AM$6="")),"0%"),IF(Gradebook!AM48="M","missing","exempt"))&amp;"; ")</f>
        <v/>
      </c>
      <c r="AM42" s="94" t="str">
        <f>IF(OR($A42="",Gradebook!AN48=""),"",IF(Gradebook!AN$3="","Assignment 28",Gradebook!AN$3)&amp;" "&amp;IF(ISNUMBER(Gradebook!AN48),TEXT(Gradebook!AN48/(Gradebook!AN$6+100*(Gradebook!AN$6="")),"0%"),IF(Gradebook!AN48="M","missing","exempt"))&amp;"; ")</f>
        <v/>
      </c>
      <c r="AN42" s="94" t="str">
        <f>IF(OR($A42="",Gradebook!AO48=""),"",IF(Gradebook!AO$3="","Assignment 29",Gradebook!AO$3)&amp;" "&amp;IF(ISNUMBER(Gradebook!AO48),TEXT(Gradebook!AO48/(Gradebook!AO$6+100*(Gradebook!AO$6="")),"0%"),IF(Gradebook!AO48="M","missing","exempt"))&amp;"; ")</f>
        <v/>
      </c>
      <c r="AO42" s="94" t="str">
        <f>IF(OR($A42="",Gradebook!AP48=""),"",IF(Gradebook!AP$3="","Assignment 30",Gradebook!AP$3)&amp;" "&amp;IF(ISNUMBER(Gradebook!AP48),TEXT(Gradebook!AP48/(Gradebook!AP$6+100*(Gradebook!AP$6="")),"0%"),IF(Gradebook!AP48="M","missing","exempt"))&amp;"; ")</f>
        <v/>
      </c>
      <c r="AP42" s="94" t="str">
        <f>IF(OR($A42="",Gradebook!AQ48=""),"",IF(Gradebook!AQ$3="","Assignment 31",Gradebook!AQ$3)&amp;" "&amp;IF(ISNUMBER(Gradebook!AQ48),TEXT(Gradebook!AQ48/(Gradebook!AQ$6+100*(Gradebook!AQ$6="")),"0%"),IF(Gradebook!AQ48="M","missing","exempt"))&amp;"; ")</f>
        <v/>
      </c>
      <c r="AQ42" s="94" t="str">
        <f>IF(OR($A42="",Gradebook!AR48=""),"",IF(Gradebook!AR$3="","Assignment 32",Gradebook!AR$3)&amp;" "&amp;IF(ISNUMBER(Gradebook!AR48),TEXT(Gradebook!AR48/(Gradebook!AR$6+100*(Gradebook!AR$6="")),"0%"),IF(Gradebook!AR48="M","missing","exempt"))&amp;"; ")</f>
        <v/>
      </c>
      <c r="AR42" s="94" t="str">
        <f>IF(OR($A42="",Gradebook!AS48=""),"",IF(Gradebook!AS$3="","Assignment 33",Gradebook!AS$3)&amp;" "&amp;IF(ISNUMBER(Gradebook!AS48),TEXT(Gradebook!AS48/(Gradebook!AS$6+100*(Gradebook!AS$6="")),"0%"),IF(Gradebook!AS48="M","missing","exempt"))&amp;"; ")</f>
        <v/>
      </c>
      <c r="AS42" s="94" t="str">
        <f>IF(OR($A42="",Gradebook!AT48=""),"",IF(Gradebook!AT$3="","Assignment 34",Gradebook!AT$3)&amp;" "&amp;IF(ISNUMBER(Gradebook!AT48),TEXT(Gradebook!AT48/(Gradebook!AT$6+100*(Gradebook!AT$6="")),"0%"),IF(Gradebook!AT48="M","missing","exempt"))&amp;"; ")</f>
        <v/>
      </c>
      <c r="AT42" s="94" t="str">
        <f>IF(OR($A42="",Gradebook!AU48=""),"",IF(Gradebook!AU$3="","Assignment 35",Gradebook!AU$3)&amp;" "&amp;IF(ISNUMBER(Gradebook!AU48),TEXT(Gradebook!AU48/(Gradebook!AU$6+100*(Gradebook!AU$6="")),"0%"),IF(Gradebook!AU48="M","missing","exempt"))&amp;"; ")</f>
        <v/>
      </c>
      <c r="AU42" s="94" t="str">
        <f>IF(OR($A42="",Gradebook!AV48=""),"",IF(Gradebook!AV$3="","Assignment 36",Gradebook!AV$3)&amp;" "&amp;IF(ISNUMBER(Gradebook!AV48),TEXT(Gradebook!AV48/(Gradebook!AV$6+100*(Gradebook!AV$6="")),"0%"),IF(Gradebook!AV48="M","missing","exempt"))&amp;"; ")</f>
        <v/>
      </c>
      <c r="AV42" s="94" t="str">
        <f>IF(OR($A42="",Gradebook!AW48=""),"",IF(Gradebook!AW$3="","Assignment 37",Gradebook!AW$3)&amp;" "&amp;IF(ISNUMBER(Gradebook!AW48),TEXT(Gradebook!AW48/(Gradebook!AW$6+100*(Gradebook!AW$6="")),"0%"),IF(Gradebook!AW48="M","missing","exempt"))&amp;"; ")</f>
        <v/>
      </c>
      <c r="AW42" s="94" t="str">
        <f>IF(OR($A42="",Gradebook!AX48=""),"",IF(Gradebook!AX$3="","Assignment 38",Gradebook!AX$3)&amp;" "&amp;IF(ISNUMBER(Gradebook!AX48),TEXT(Gradebook!AX48/(Gradebook!AX$6+100*(Gradebook!AX$6="")),"0%"),IF(Gradebook!AX48="M","missing","exempt"))&amp;"; ")</f>
        <v/>
      </c>
      <c r="AX42" s="94" t="str">
        <f>IF(OR($A42="",Gradebook!AY48=""),"",IF(Gradebook!AY$3="","Assignment 39",Gradebook!AY$3)&amp;" "&amp;IF(ISNUMBER(Gradebook!AY48),TEXT(Gradebook!AY48/(Gradebook!AY$6+100*(Gradebook!AY$6="")),"0%"),IF(Gradebook!AY48="M","missing","exempt"))&amp;"; ")</f>
        <v/>
      </c>
      <c r="AY42" s="94" t="str">
        <f>IF(OR($A42="",Gradebook!AZ48=""),"",IF(Gradebook!AZ$3="","Assignment 40",Gradebook!AZ$3)&amp;" "&amp;IF(ISNUMBER(Gradebook!AZ48),TEXT(Gradebook!AZ48/(Gradebook!AZ$6+100*(Gradebook!AZ$6="")),"0%"),IF(Gradebook!AZ48="M","missing","exempt"))&amp;"; ")</f>
        <v/>
      </c>
      <c r="AZ42" s="94" t="str">
        <f>IF($A42="","",IF(ISNUMBER(Gradebook!F48),Gradebook!F$3&amp;" "&amp;TEXT(Gradebook!F48,"0%")&amp;"; ","")&amp;IF(ISNUMBER(Gradebook!G48),Gradebook!G$3&amp;" "&amp;TEXT(Gradebook!G48,"0%")&amp;"; ","")&amp;IF(ISNUMBER(Gradebook!H48),Gradebook!H$3&amp;" "&amp;TEXT(Gradebook!H48,"0%")&amp;"; ","")&amp;IF(ISNUMBER(Gradebook!I48),Gradebook!I$3&amp;" "&amp;TEXT(Gradebook!I48,"0%")&amp;"; ","")&amp;IF(ISNUMBER(Gradebook!J48),Gradebook!J$3&amp;" "&amp;TEXT(Gradebook!J48,"0%")&amp;"; ","")&amp;IF(ISNUMBER(Gradebook!K48),Gradebook!K$3&amp;" "&amp;TEXT(Gradebook!K48,"0%")&amp;"; ",""))</f>
        <v/>
      </c>
      <c r="BA42" s="94" t="str">
        <f t="shared" si="3"/>
        <v/>
      </c>
      <c r="BB42" s="94" t="str">
        <f>IF(NOT(ISNUMBER($K42)),"",IF(INDEX('Learning Skills'!$C$7:$C$46,$K42)="","","Responsibility "&amp;INDEX('Learning Skills'!$C$7:$C$46,$K42)&amp;"; ")&amp;IF(INDEX('Learning Skills'!$D$7:$D$46,$K42)="","","Organization "&amp;INDEX('Learning Skills'!$D$7:$D$46,$K42)&amp;"; ")&amp;IF(INDEX('Learning Skills'!$E$7:$E$46,$K42)="","","Independent Work "&amp;INDEX('Learning Skills'!$E$7:$E$46,$K42)&amp;"; ")&amp;IF(INDEX('Learning Skills'!$F$7:$F$46,$K42)="","","Collaboration "&amp;INDEX('Learning Skills'!$F$7:$F$46,$K42)&amp;"; ")&amp;IF(INDEX('Learning Skills'!$G$7:$G$46,$K42)="","","Initiative "&amp;INDEX('Learning Skills'!$G$7:$G$46,$K42)&amp;"; ")&amp;IF(INDEX('Learning Skills'!$H$7:$H$46,$K42)="","","Self-Regulation "&amp;INDEX('Learning Skills'!$H$7:$H$46,$K42)&amp;"; "))</f>
        <v/>
      </c>
    </row>
    <row r="43" spans="1:54" ht="62" customHeight="1" x14ac:dyDescent="0.45">
      <c r="A43" s="95" t="str">
        <f>IF(Gradebook!$B49="","",Gradebook!$A49)</f>
        <v/>
      </c>
      <c r="B43" s="95" t="str">
        <f>IF($A43="","",Gradebook!$C49&amp;"")</f>
        <v/>
      </c>
      <c r="C43" s="96" t="str">
        <f>IF($A43="","",Gradebook!$D49)</f>
        <v/>
      </c>
      <c r="D43" s="95" t="str">
        <f>IF($A43="","",Gradebook!$E49&amp;"")</f>
        <v/>
      </c>
      <c r="E43" s="95" t="str">
        <f t="shared" si="0"/>
        <v/>
      </c>
      <c r="F43" s="95" t="str">
        <f t="shared" si="1"/>
        <v/>
      </c>
      <c r="G43" s="95" t="str">
        <f>IF($A43="","",Gradebook!$L49&amp;"")</f>
        <v/>
      </c>
      <c r="H43" s="95" t="str">
        <f t="shared" si="2"/>
        <v/>
      </c>
      <c r="I43" s="95" t="str">
        <f>IF(NOT(ISNUMBER($K43)),"",INDEX('Learning Skills'!$I$7:$I$46,$K43)&amp;"")</f>
        <v/>
      </c>
      <c r="K43" s="94" t="str">
        <f>IF($A43="","",IFERROR(MATCH($A43,'Learning Skills'!$A$7:$A$46,0),""))</f>
        <v/>
      </c>
      <c r="L43" s="94" t="str">
        <f>IF(OR($A43="",Gradebook!M49=""),"",IF(Gradebook!M$3="","Assignment 1",Gradebook!M$3)&amp;" "&amp;IF(ISNUMBER(Gradebook!M49),TEXT(Gradebook!M49/(Gradebook!M$6+100*(Gradebook!M$6="")),"0%"),IF(Gradebook!M49="M","missing","exempt"))&amp;"; ")</f>
        <v/>
      </c>
      <c r="M43" s="94" t="str">
        <f>IF(OR($A43="",Gradebook!N49=""),"",IF(Gradebook!N$3="","Assignment 2",Gradebook!N$3)&amp;" "&amp;IF(ISNUMBER(Gradebook!N49),TEXT(Gradebook!N49/(Gradebook!N$6+100*(Gradebook!N$6="")),"0%"),IF(Gradebook!N49="M","missing","exempt"))&amp;"; ")</f>
        <v/>
      </c>
      <c r="N43" s="94" t="str">
        <f>IF(OR($A43="",Gradebook!O49=""),"",IF(Gradebook!O$3="","Assignment 3",Gradebook!O$3)&amp;" "&amp;IF(ISNUMBER(Gradebook!O49),TEXT(Gradebook!O49/(Gradebook!O$6+100*(Gradebook!O$6="")),"0%"),IF(Gradebook!O49="M","missing","exempt"))&amp;"; ")</f>
        <v/>
      </c>
      <c r="O43" s="94" t="str">
        <f>IF(OR($A43="",Gradebook!P49=""),"",IF(Gradebook!P$3="","Assignment 4",Gradebook!P$3)&amp;" "&amp;IF(ISNUMBER(Gradebook!P49),TEXT(Gradebook!P49/(Gradebook!P$6+100*(Gradebook!P$6="")),"0%"),IF(Gradebook!P49="M","missing","exempt"))&amp;"; ")</f>
        <v/>
      </c>
      <c r="P43" s="94" t="str">
        <f>IF(OR($A43="",Gradebook!Q49=""),"",IF(Gradebook!Q$3="","Assignment 5",Gradebook!Q$3)&amp;" "&amp;IF(ISNUMBER(Gradebook!Q49),TEXT(Gradebook!Q49/(Gradebook!Q$6+100*(Gradebook!Q$6="")),"0%"),IF(Gradebook!Q49="M","missing","exempt"))&amp;"; ")</f>
        <v/>
      </c>
      <c r="Q43" s="94" t="str">
        <f>IF(OR($A43="",Gradebook!R49=""),"",IF(Gradebook!R$3="","Assignment 6",Gradebook!R$3)&amp;" "&amp;IF(ISNUMBER(Gradebook!R49),TEXT(Gradebook!R49/(Gradebook!R$6+100*(Gradebook!R$6="")),"0%"),IF(Gradebook!R49="M","missing","exempt"))&amp;"; ")</f>
        <v/>
      </c>
      <c r="R43" s="94" t="str">
        <f>IF(OR($A43="",Gradebook!S49=""),"",IF(Gradebook!S$3="","Assignment 7",Gradebook!S$3)&amp;" "&amp;IF(ISNUMBER(Gradebook!S49),TEXT(Gradebook!S49/(Gradebook!S$6+100*(Gradebook!S$6="")),"0%"),IF(Gradebook!S49="M","missing","exempt"))&amp;"; ")</f>
        <v/>
      </c>
      <c r="S43" s="94" t="str">
        <f>IF(OR($A43="",Gradebook!T49=""),"",IF(Gradebook!T$3="","Assignment 8",Gradebook!T$3)&amp;" "&amp;IF(ISNUMBER(Gradebook!T49),TEXT(Gradebook!T49/(Gradebook!T$6+100*(Gradebook!T$6="")),"0%"),IF(Gradebook!T49="M","missing","exempt"))&amp;"; ")</f>
        <v/>
      </c>
      <c r="T43" s="94" t="str">
        <f>IF(OR($A43="",Gradebook!U49=""),"",IF(Gradebook!U$3="","Assignment 9",Gradebook!U$3)&amp;" "&amp;IF(ISNUMBER(Gradebook!U49),TEXT(Gradebook!U49/(Gradebook!U$6+100*(Gradebook!U$6="")),"0%"),IF(Gradebook!U49="M","missing","exempt"))&amp;"; ")</f>
        <v/>
      </c>
      <c r="U43" s="94" t="str">
        <f>IF(OR($A43="",Gradebook!V49=""),"",IF(Gradebook!V$3="","Assignment 10",Gradebook!V$3)&amp;" "&amp;IF(ISNUMBER(Gradebook!V49),TEXT(Gradebook!V49/(Gradebook!V$6+100*(Gradebook!V$6="")),"0%"),IF(Gradebook!V49="M","missing","exempt"))&amp;"; ")</f>
        <v/>
      </c>
      <c r="V43" s="94" t="str">
        <f>IF(OR($A43="",Gradebook!W49=""),"",IF(Gradebook!W$3="","Assignment 11",Gradebook!W$3)&amp;" "&amp;IF(ISNUMBER(Gradebook!W49),TEXT(Gradebook!W49/(Gradebook!W$6+100*(Gradebook!W$6="")),"0%"),IF(Gradebook!W49="M","missing","exempt"))&amp;"; ")</f>
        <v/>
      </c>
      <c r="W43" s="94" t="str">
        <f>IF(OR($A43="",Gradebook!X49=""),"",IF(Gradebook!X$3="","Assignment 12",Gradebook!X$3)&amp;" "&amp;IF(ISNUMBER(Gradebook!X49),TEXT(Gradebook!X49/(Gradebook!X$6+100*(Gradebook!X$6="")),"0%"),IF(Gradebook!X49="M","missing","exempt"))&amp;"; ")</f>
        <v/>
      </c>
      <c r="X43" s="94" t="str">
        <f>IF(OR($A43="",Gradebook!Y49=""),"",IF(Gradebook!Y$3="","Assignment 13",Gradebook!Y$3)&amp;" "&amp;IF(ISNUMBER(Gradebook!Y49),TEXT(Gradebook!Y49/(Gradebook!Y$6+100*(Gradebook!Y$6="")),"0%"),IF(Gradebook!Y49="M","missing","exempt"))&amp;"; ")</f>
        <v/>
      </c>
      <c r="Y43" s="94" t="str">
        <f>IF(OR($A43="",Gradebook!Z49=""),"",IF(Gradebook!Z$3="","Assignment 14",Gradebook!Z$3)&amp;" "&amp;IF(ISNUMBER(Gradebook!Z49),TEXT(Gradebook!Z49/(Gradebook!Z$6+100*(Gradebook!Z$6="")),"0%"),IF(Gradebook!Z49="M","missing","exempt"))&amp;"; ")</f>
        <v/>
      </c>
      <c r="Z43" s="94" t="str">
        <f>IF(OR($A43="",Gradebook!AA49=""),"",IF(Gradebook!AA$3="","Assignment 15",Gradebook!AA$3)&amp;" "&amp;IF(ISNUMBER(Gradebook!AA49),TEXT(Gradebook!AA49/(Gradebook!AA$6+100*(Gradebook!AA$6="")),"0%"),IF(Gradebook!AA49="M","missing","exempt"))&amp;"; ")</f>
        <v/>
      </c>
      <c r="AA43" s="94" t="str">
        <f>IF(OR($A43="",Gradebook!AB49=""),"",IF(Gradebook!AB$3="","Assignment 16",Gradebook!AB$3)&amp;" "&amp;IF(ISNUMBER(Gradebook!AB49),TEXT(Gradebook!AB49/(Gradebook!AB$6+100*(Gradebook!AB$6="")),"0%"),IF(Gradebook!AB49="M","missing","exempt"))&amp;"; ")</f>
        <v/>
      </c>
      <c r="AB43" s="94" t="str">
        <f>IF(OR($A43="",Gradebook!AC49=""),"",IF(Gradebook!AC$3="","Assignment 17",Gradebook!AC$3)&amp;" "&amp;IF(ISNUMBER(Gradebook!AC49),TEXT(Gradebook!AC49/(Gradebook!AC$6+100*(Gradebook!AC$6="")),"0%"),IF(Gradebook!AC49="M","missing","exempt"))&amp;"; ")</f>
        <v/>
      </c>
      <c r="AC43" s="94" t="str">
        <f>IF(OR($A43="",Gradebook!AD49=""),"",IF(Gradebook!AD$3="","Assignment 18",Gradebook!AD$3)&amp;" "&amp;IF(ISNUMBER(Gradebook!AD49),TEXT(Gradebook!AD49/(Gradebook!AD$6+100*(Gradebook!AD$6="")),"0%"),IF(Gradebook!AD49="M","missing","exempt"))&amp;"; ")</f>
        <v/>
      </c>
      <c r="AD43" s="94" t="str">
        <f>IF(OR($A43="",Gradebook!AE49=""),"",IF(Gradebook!AE$3="","Assignment 19",Gradebook!AE$3)&amp;" "&amp;IF(ISNUMBER(Gradebook!AE49),TEXT(Gradebook!AE49/(Gradebook!AE$6+100*(Gradebook!AE$6="")),"0%"),IF(Gradebook!AE49="M","missing","exempt"))&amp;"; ")</f>
        <v/>
      </c>
      <c r="AE43" s="94" t="str">
        <f>IF(OR($A43="",Gradebook!AF49=""),"",IF(Gradebook!AF$3="","Assignment 20",Gradebook!AF$3)&amp;" "&amp;IF(ISNUMBER(Gradebook!AF49),TEXT(Gradebook!AF49/(Gradebook!AF$6+100*(Gradebook!AF$6="")),"0%"),IF(Gradebook!AF49="M","missing","exempt"))&amp;"; ")</f>
        <v/>
      </c>
      <c r="AF43" s="94" t="str">
        <f>IF(OR($A43="",Gradebook!AG49=""),"",IF(Gradebook!AG$3="","Assignment 21",Gradebook!AG$3)&amp;" "&amp;IF(ISNUMBER(Gradebook!AG49),TEXT(Gradebook!AG49/(Gradebook!AG$6+100*(Gradebook!AG$6="")),"0%"),IF(Gradebook!AG49="M","missing","exempt"))&amp;"; ")</f>
        <v/>
      </c>
      <c r="AG43" s="94" t="str">
        <f>IF(OR($A43="",Gradebook!AH49=""),"",IF(Gradebook!AH$3="","Assignment 22",Gradebook!AH$3)&amp;" "&amp;IF(ISNUMBER(Gradebook!AH49),TEXT(Gradebook!AH49/(Gradebook!AH$6+100*(Gradebook!AH$6="")),"0%"),IF(Gradebook!AH49="M","missing","exempt"))&amp;"; ")</f>
        <v/>
      </c>
      <c r="AH43" s="94" t="str">
        <f>IF(OR($A43="",Gradebook!AI49=""),"",IF(Gradebook!AI$3="","Assignment 23",Gradebook!AI$3)&amp;" "&amp;IF(ISNUMBER(Gradebook!AI49),TEXT(Gradebook!AI49/(Gradebook!AI$6+100*(Gradebook!AI$6="")),"0%"),IF(Gradebook!AI49="M","missing","exempt"))&amp;"; ")</f>
        <v/>
      </c>
      <c r="AI43" s="94" t="str">
        <f>IF(OR($A43="",Gradebook!AJ49=""),"",IF(Gradebook!AJ$3="","Assignment 24",Gradebook!AJ$3)&amp;" "&amp;IF(ISNUMBER(Gradebook!AJ49),TEXT(Gradebook!AJ49/(Gradebook!AJ$6+100*(Gradebook!AJ$6="")),"0%"),IF(Gradebook!AJ49="M","missing","exempt"))&amp;"; ")</f>
        <v/>
      </c>
      <c r="AJ43" s="94" t="str">
        <f>IF(OR($A43="",Gradebook!AK49=""),"",IF(Gradebook!AK$3="","Assignment 25",Gradebook!AK$3)&amp;" "&amp;IF(ISNUMBER(Gradebook!AK49),TEXT(Gradebook!AK49/(Gradebook!AK$6+100*(Gradebook!AK$6="")),"0%"),IF(Gradebook!AK49="M","missing","exempt"))&amp;"; ")</f>
        <v/>
      </c>
      <c r="AK43" s="94" t="str">
        <f>IF(OR($A43="",Gradebook!AL49=""),"",IF(Gradebook!AL$3="","Assignment 26",Gradebook!AL$3)&amp;" "&amp;IF(ISNUMBER(Gradebook!AL49),TEXT(Gradebook!AL49/(Gradebook!AL$6+100*(Gradebook!AL$6="")),"0%"),IF(Gradebook!AL49="M","missing","exempt"))&amp;"; ")</f>
        <v/>
      </c>
      <c r="AL43" s="94" t="str">
        <f>IF(OR($A43="",Gradebook!AM49=""),"",IF(Gradebook!AM$3="","Assignment 27",Gradebook!AM$3)&amp;" "&amp;IF(ISNUMBER(Gradebook!AM49),TEXT(Gradebook!AM49/(Gradebook!AM$6+100*(Gradebook!AM$6="")),"0%"),IF(Gradebook!AM49="M","missing","exempt"))&amp;"; ")</f>
        <v/>
      </c>
      <c r="AM43" s="94" t="str">
        <f>IF(OR($A43="",Gradebook!AN49=""),"",IF(Gradebook!AN$3="","Assignment 28",Gradebook!AN$3)&amp;" "&amp;IF(ISNUMBER(Gradebook!AN49),TEXT(Gradebook!AN49/(Gradebook!AN$6+100*(Gradebook!AN$6="")),"0%"),IF(Gradebook!AN49="M","missing","exempt"))&amp;"; ")</f>
        <v/>
      </c>
      <c r="AN43" s="94" t="str">
        <f>IF(OR($A43="",Gradebook!AO49=""),"",IF(Gradebook!AO$3="","Assignment 29",Gradebook!AO$3)&amp;" "&amp;IF(ISNUMBER(Gradebook!AO49),TEXT(Gradebook!AO49/(Gradebook!AO$6+100*(Gradebook!AO$6="")),"0%"),IF(Gradebook!AO49="M","missing","exempt"))&amp;"; ")</f>
        <v/>
      </c>
      <c r="AO43" s="94" t="str">
        <f>IF(OR($A43="",Gradebook!AP49=""),"",IF(Gradebook!AP$3="","Assignment 30",Gradebook!AP$3)&amp;" "&amp;IF(ISNUMBER(Gradebook!AP49),TEXT(Gradebook!AP49/(Gradebook!AP$6+100*(Gradebook!AP$6="")),"0%"),IF(Gradebook!AP49="M","missing","exempt"))&amp;"; ")</f>
        <v/>
      </c>
      <c r="AP43" s="94" t="str">
        <f>IF(OR($A43="",Gradebook!AQ49=""),"",IF(Gradebook!AQ$3="","Assignment 31",Gradebook!AQ$3)&amp;" "&amp;IF(ISNUMBER(Gradebook!AQ49),TEXT(Gradebook!AQ49/(Gradebook!AQ$6+100*(Gradebook!AQ$6="")),"0%"),IF(Gradebook!AQ49="M","missing","exempt"))&amp;"; ")</f>
        <v/>
      </c>
      <c r="AQ43" s="94" t="str">
        <f>IF(OR($A43="",Gradebook!AR49=""),"",IF(Gradebook!AR$3="","Assignment 32",Gradebook!AR$3)&amp;" "&amp;IF(ISNUMBER(Gradebook!AR49),TEXT(Gradebook!AR49/(Gradebook!AR$6+100*(Gradebook!AR$6="")),"0%"),IF(Gradebook!AR49="M","missing","exempt"))&amp;"; ")</f>
        <v/>
      </c>
      <c r="AR43" s="94" t="str">
        <f>IF(OR($A43="",Gradebook!AS49=""),"",IF(Gradebook!AS$3="","Assignment 33",Gradebook!AS$3)&amp;" "&amp;IF(ISNUMBER(Gradebook!AS49),TEXT(Gradebook!AS49/(Gradebook!AS$6+100*(Gradebook!AS$6="")),"0%"),IF(Gradebook!AS49="M","missing","exempt"))&amp;"; ")</f>
        <v/>
      </c>
      <c r="AS43" s="94" t="str">
        <f>IF(OR($A43="",Gradebook!AT49=""),"",IF(Gradebook!AT$3="","Assignment 34",Gradebook!AT$3)&amp;" "&amp;IF(ISNUMBER(Gradebook!AT49),TEXT(Gradebook!AT49/(Gradebook!AT$6+100*(Gradebook!AT$6="")),"0%"),IF(Gradebook!AT49="M","missing","exempt"))&amp;"; ")</f>
        <v/>
      </c>
      <c r="AT43" s="94" t="str">
        <f>IF(OR($A43="",Gradebook!AU49=""),"",IF(Gradebook!AU$3="","Assignment 35",Gradebook!AU$3)&amp;" "&amp;IF(ISNUMBER(Gradebook!AU49),TEXT(Gradebook!AU49/(Gradebook!AU$6+100*(Gradebook!AU$6="")),"0%"),IF(Gradebook!AU49="M","missing","exempt"))&amp;"; ")</f>
        <v/>
      </c>
      <c r="AU43" s="94" t="str">
        <f>IF(OR($A43="",Gradebook!AV49=""),"",IF(Gradebook!AV$3="","Assignment 36",Gradebook!AV$3)&amp;" "&amp;IF(ISNUMBER(Gradebook!AV49),TEXT(Gradebook!AV49/(Gradebook!AV$6+100*(Gradebook!AV$6="")),"0%"),IF(Gradebook!AV49="M","missing","exempt"))&amp;"; ")</f>
        <v/>
      </c>
      <c r="AV43" s="94" t="str">
        <f>IF(OR($A43="",Gradebook!AW49=""),"",IF(Gradebook!AW$3="","Assignment 37",Gradebook!AW$3)&amp;" "&amp;IF(ISNUMBER(Gradebook!AW49),TEXT(Gradebook!AW49/(Gradebook!AW$6+100*(Gradebook!AW$6="")),"0%"),IF(Gradebook!AW49="M","missing","exempt"))&amp;"; ")</f>
        <v/>
      </c>
      <c r="AW43" s="94" t="str">
        <f>IF(OR($A43="",Gradebook!AX49=""),"",IF(Gradebook!AX$3="","Assignment 38",Gradebook!AX$3)&amp;" "&amp;IF(ISNUMBER(Gradebook!AX49),TEXT(Gradebook!AX49/(Gradebook!AX$6+100*(Gradebook!AX$6="")),"0%"),IF(Gradebook!AX49="M","missing","exempt"))&amp;"; ")</f>
        <v/>
      </c>
      <c r="AX43" s="94" t="str">
        <f>IF(OR($A43="",Gradebook!AY49=""),"",IF(Gradebook!AY$3="","Assignment 39",Gradebook!AY$3)&amp;" "&amp;IF(ISNUMBER(Gradebook!AY49),TEXT(Gradebook!AY49/(Gradebook!AY$6+100*(Gradebook!AY$6="")),"0%"),IF(Gradebook!AY49="M","missing","exempt"))&amp;"; ")</f>
        <v/>
      </c>
      <c r="AY43" s="94" t="str">
        <f>IF(OR($A43="",Gradebook!AZ49=""),"",IF(Gradebook!AZ$3="","Assignment 40",Gradebook!AZ$3)&amp;" "&amp;IF(ISNUMBER(Gradebook!AZ49),TEXT(Gradebook!AZ49/(Gradebook!AZ$6+100*(Gradebook!AZ$6="")),"0%"),IF(Gradebook!AZ49="M","missing","exempt"))&amp;"; ")</f>
        <v/>
      </c>
      <c r="AZ43" s="94" t="str">
        <f>IF($A43="","",IF(ISNUMBER(Gradebook!F49),Gradebook!F$3&amp;" "&amp;TEXT(Gradebook!F49,"0%")&amp;"; ","")&amp;IF(ISNUMBER(Gradebook!G49),Gradebook!G$3&amp;" "&amp;TEXT(Gradebook!G49,"0%")&amp;"; ","")&amp;IF(ISNUMBER(Gradebook!H49),Gradebook!H$3&amp;" "&amp;TEXT(Gradebook!H49,"0%")&amp;"; ","")&amp;IF(ISNUMBER(Gradebook!I49),Gradebook!I$3&amp;" "&amp;TEXT(Gradebook!I49,"0%")&amp;"; ","")&amp;IF(ISNUMBER(Gradebook!J49),Gradebook!J$3&amp;" "&amp;TEXT(Gradebook!J49,"0%")&amp;"; ","")&amp;IF(ISNUMBER(Gradebook!K49),Gradebook!K$3&amp;" "&amp;TEXT(Gradebook!K49,"0%")&amp;"; ",""))</f>
        <v/>
      </c>
      <c r="BA43" s="94" t="str">
        <f t="shared" si="3"/>
        <v/>
      </c>
      <c r="BB43" s="94" t="str">
        <f>IF(NOT(ISNUMBER($K43)),"",IF(INDEX('Learning Skills'!$C$7:$C$46,$K43)="","","Responsibility "&amp;INDEX('Learning Skills'!$C$7:$C$46,$K43)&amp;"; ")&amp;IF(INDEX('Learning Skills'!$D$7:$D$46,$K43)="","","Organization "&amp;INDEX('Learning Skills'!$D$7:$D$46,$K43)&amp;"; ")&amp;IF(INDEX('Learning Skills'!$E$7:$E$46,$K43)="","","Independent Work "&amp;INDEX('Learning Skills'!$E$7:$E$46,$K43)&amp;"; ")&amp;IF(INDEX('Learning Skills'!$F$7:$F$46,$K43)="","","Collaboration "&amp;INDEX('Learning Skills'!$F$7:$F$46,$K43)&amp;"; ")&amp;IF(INDEX('Learning Skills'!$G$7:$G$46,$K43)="","","Initiative "&amp;INDEX('Learning Skills'!$G$7:$G$46,$K43)&amp;"; ")&amp;IF(INDEX('Learning Skills'!$H$7:$H$46,$K43)="","","Self-Regulation "&amp;INDEX('Learning Skills'!$H$7:$H$46,$K43)&amp;"; "))</f>
        <v/>
      </c>
    </row>
  </sheetData>
  <mergeCells count="1">
    <mergeCell ref="A2:I2"/>
  </mergeCells>
  <hyperlinks>
    <hyperlink ref="I1" r:id="rId1" xr:uid="{00000000-0004-0000-04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Start Here</vt:lpstr>
      <vt:lpstr>Gradebook</vt:lpstr>
      <vt:lpstr>Learning Skills</vt:lpstr>
      <vt:lpstr>AI Comment Prompt</vt:lpstr>
      <vt:lpstr>AI Data</vt:lpstr>
      <vt:lpstr>Gradebook!Print_Titles</vt:lpstr>
      <vt:lpstr>'Learning Skills'!Print_Titles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Weighted Gradebook</dc:title>
  <dc:subject>Free weighted gradebook template for teachers</dc:subject>
  <dc:creator/>
  <cp:keywords>gradebook, weighted average, Ontario, Growing Success, learning skills, report card comments</cp:keywords>
  <cp:lastModifiedBy/>
  <dcterms:created xsi:type="dcterms:W3CDTF">2026-10-09T00:27:19Z</dcterms:created>
  <dcterms:modified xsi:type="dcterms:W3CDTF">2026-10-09T00:27:33Z</dcterms:modified>
</cp:coreProperties>
</file>